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Perucamaras\02. Entregables Febrero\0217 - 425 RP Empleo informal Norte\informe final\"/>
    </mc:Choice>
  </mc:AlternateContent>
  <xr:revisionPtr revIDLastSave="0" documentId="13_ncr:1_{594341FB-448F-42CA-ABE2-633D1BDDB1AE}" xr6:coauthVersionLast="45" xr6:coauthVersionMax="45" xr10:uidLastSave="{00000000-0000-0000-0000-000000000000}"/>
  <bookViews>
    <workbookView xWindow="-108" yWindow="-108" windowWidth="23256" windowHeight="12576" tabRatio="801" activeTab="2" xr2:uid="{1F224583-7F01-4262-8187-E0CB706978F3}"/>
  </bookViews>
  <sheets>
    <sheet name="Perucámaras " sheetId="1" r:id="rId1"/>
    <sheet name="Índice" sheetId="3" r:id="rId2"/>
    <sheet name="Macro Región Norte" sheetId="21" r:id="rId3"/>
    <sheet name="Cajamarca" sheetId="20" r:id="rId4"/>
    <sheet name="La Libertad" sheetId="22" r:id="rId5"/>
    <sheet name="Lambayeque" sheetId="23" r:id="rId6"/>
    <sheet name="Piura" sheetId="24" r:id="rId7"/>
    <sheet name="Tumbes" sheetId="25" r:id="rId8"/>
    <sheet name="Ancash" sheetId="13" state="hidden" r:id="rId9"/>
  </sheets>
  <externalReferences>
    <externalReference r:id="rId10"/>
    <externalReference r:id="rId11"/>
  </externalReferences>
  <definedNames>
    <definedName name="asistencia">'[1]03_asiste'!$A$16:$I$27</definedName>
    <definedName name="colectivo">'[1]02_salud_colec'!$A$16:$I$40</definedName>
    <definedName name="desastres">'[1]04_desastre'!$A$16:$I$20</definedName>
    <definedName name="gestion">'[1]05_gest'!$A$16:$I$32</definedName>
    <definedName name="guber">'[1]06_Gub'!$A$16:$I$19</definedName>
    <definedName name="individual">'[1]01_salud_indiv'!$A$16:$I$40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4" i="25" l="1"/>
  <c r="J14" i="24"/>
  <c r="J14" i="23"/>
  <c r="J14" i="21"/>
  <c r="T57" i="21" l="1"/>
  <c r="U57" i="21"/>
  <c r="V57" i="21"/>
  <c r="S57" i="21"/>
  <c r="T33" i="21"/>
  <c r="T32" i="21"/>
  <c r="T31" i="21"/>
  <c r="T30" i="21"/>
  <c r="T29" i="21"/>
  <c r="S33" i="21"/>
  <c r="S32" i="21"/>
  <c r="S31" i="21"/>
  <c r="S30" i="21"/>
  <c r="S29" i="21"/>
  <c r="F11" i="21"/>
  <c r="F10" i="21" s="1"/>
  <c r="G11" i="21"/>
  <c r="G10" i="21" s="1"/>
  <c r="H11" i="21"/>
  <c r="H10" i="21" s="1"/>
  <c r="L33" i="25"/>
  <c r="L32" i="25"/>
  <c r="M32" i="25" s="1"/>
  <c r="L31" i="25"/>
  <c r="L30" i="25"/>
  <c r="M30" i="25" s="1"/>
  <c r="L29" i="25"/>
  <c r="L33" i="24"/>
  <c r="L32" i="24"/>
  <c r="M32" i="24" s="1"/>
  <c r="L31" i="24"/>
  <c r="M31" i="24" s="1"/>
  <c r="L30" i="24"/>
  <c r="M30" i="24" s="1"/>
  <c r="L29" i="24"/>
  <c r="L33" i="23"/>
  <c r="M33" i="23" s="1"/>
  <c r="L32" i="23"/>
  <c r="M32" i="23" s="1"/>
  <c r="L31" i="23"/>
  <c r="L30" i="23"/>
  <c r="M30" i="23" s="1"/>
  <c r="L29" i="23"/>
  <c r="M29" i="23" s="1"/>
  <c r="L33" i="22"/>
  <c r="M33" i="22" s="1"/>
  <c r="L32" i="22"/>
  <c r="M32" i="22" s="1"/>
  <c r="L31" i="22"/>
  <c r="L30" i="22"/>
  <c r="L29" i="22"/>
  <c r="M29" i="22" s="1"/>
  <c r="L79" i="25"/>
  <c r="M79" i="25" s="1"/>
  <c r="G79" i="25"/>
  <c r="F79" i="25"/>
  <c r="L78" i="25"/>
  <c r="M78" i="25" s="1"/>
  <c r="H78" i="25"/>
  <c r="I78" i="25" s="1"/>
  <c r="L77" i="25"/>
  <c r="M77" i="25" s="1"/>
  <c r="H77" i="25"/>
  <c r="I77" i="25" s="1"/>
  <c r="L76" i="25"/>
  <c r="M76" i="25" s="1"/>
  <c r="H76" i="25"/>
  <c r="I76" i="25" s="1"/>
  <c r="L75" i="25"/>
  <c r="M75" i="25" s="1"/>
  <c r="I75" i="25"/>
  <c r="H75" i="25"/>
  <c r="L65" i="25"/>
  <c r="M65" i="25" s="1"/>
  <c r="G65" i="25"/>
  <c r="F65" i="25"/>
  <c r="L64" i="25"/>
  <c r="M64" i="25" s="1"/>
  <c r="H64" i="25"/>
  <c r="I64" i="25" s="1"/>
  <c r="L63" i="25"/>
  <c r="M63" i="25" s="1"/>
  <c r="H63" i="25"/>
  <c r="I63" i="25" s="1"/>
  <c r="M62" i="25"/>
  <c r="L62" i="25"/>
  <c r="H62" i="25"/>
  <c r="I62" i="25" s="1"/>
  <c r="L61" i="25"/>
  <c r="M61" i="25" s="1"/>
  <c r="H61" i="25"/>
  <c r="I61" i="25" s="1"/>
  <c r="L60" i="25"/>
  <c r="M60" i="25" s="1"/>
  <c r="H60" i="25"/>
  <c r="I60" i="25" s="1"/>
  <c r="L50" i="25"/>
  <c r="M50" i="25" s="1"/>
  <c r="G50" i="25"/>
  <c r="F50" i="25"/>
  <c r="L49" i="25"/>
  <c r="M49" i="25" s="1"/>
  <c r="H49" i="25"/>
  <c r="I49" i="25" s="1"/>
  <c r="L48" i="25"/>
  <c r="M48" i="25" s="1"/>
  <c r="I48" i="25"/>
  <c r="H48" i="25"/>
  <c r="L47" i="25"/>
  <c r="M47" i="25" s="1"/>
  <c r="H47" i="25"/>
  <c r="I47" i="25" s="1"/>
  <c r="L46" i="25"/>
  <c r="M46" i="25" s="1"/>
  <c r="I46" i="25"/>
  <c r="H46" i="25"/>
  <c r="L45" i="25"/>
  <c r="M45" i="25" s="1"/>
  <c r="H45" i="25"/>
  <c r="I45" i="25" s="1"/>
  <c r="L44" i="25"/>
  <c r="M44" i="25" s="1"/>
  <c r="H44" i="25"/>
  <c r="I44" i="25" s="1"/>
  <c r="L34" i="25"/>
  <c r="M34" i="25" s="1"/>
  <c r="G34" i="25"/>
  <c r="F34" i="25"/>
  <c r="M33" i="25"/>
  <c r="H33" i="25"/>
  <c r="I33" i="25" s="1"/>
  <c r="H32" i="25"/>
  <c r="I32" i="25" s="1"/>
  <c r="M31" i="25"/>
  <c r="H31" i="25"/>
  <c r="I31" i="25" s="1"/>
  <c r="H30" i="25"/>
  <c r="I30" i="25" s="1"/>
  <c r="M29" i="25"/>
  <c r="I29" i="25"/>
  <c r="H29" i="25"/>
  <c r="L28" i="25"/>
  <c r="M28" i="25" s="1"/>
  <c r="H28" i="25"/>
  <c r="I28" i="25" s="1"/>
  <c r="I17" i="25"/>
  <c r="H17" i="25"/>
  <c r="G17" i="25"/>
  <c r="F17" i="25"/>
  <c r="G15" i="25"/>
  <c r="J12" i="25"/>
  <c r="I11" i="25"/>
  <c r="I15" i="25" s="1"/>
  <c r="H11" i="25"/>
  <c r="H15" i="25" s="1"/>
  <c r="G11" i="25"/>
  <c r="G10" i="25" s="1"/>
  <c r="F11" i="25"/>
  <c r="F15" i="25" s="1"/>
  <c r="H10" i="25"/>
  <c r="L79" i="24"/>
  <c r="M79" i="24" s="1"/>
  <c r="G79" i="24"/>
  <c r="F79" i="24"/>
  <c r="L78" i="24"/>
  <c r="M78" i="24" s="1"/>
  <c r="H78" i="24"/>
  <c r="I78" i="24" s="1"/>
  <c r="L77" i="24"/>
  <c r="M77" i="24" s="1"/>
  <c r="H77" i="24"/>
  <c r="I77" i="24" s="1"/>
  <c r="L76" i="24"/>
  <c r="M76" i="24" s="1"/>
  <c r="H76" i="24"/>
  <c r="I76" i="24" s="1"/>
  <c r="L75" i="24"/>
  <c r="M75" i="24" s="1"/>
  <c r="I75" i="24"/>
  <c r="H75" i="24"/>
  <c r="L65" i="24"/>
  <c r="M65" i="24" s="1"/>
  <c r="G65" i="24"/>
  <c r="H65" i="24" s="1"/>
  <c r="I65" i="24" s="1"/>
  <c r="F65" i="24"/>
  <c r="L64" i="24"/>
  <c r="M64" i="24" s="1"/>
  <c r="H64" i="24"/>
  <c r="I64" i="24" s="1"/>
  <c r="L63" i="24"/>
  <c r="M63" i="24" s="1"/>
  <c r="H63" i="24"/>
  <c r="I63" i="24" s="1"/>
  <c r="M62" i="24"/>
  <c r="L62" i="24"/>
  <c r="H62" i="24"/>
  <c r="I62" i="24" s="1"/>
  <c r="L61" i="24"/>
  <c r="M61" i="24" s="1"/>
  <c r="H61" i="24"/>
  <c r="I61" i="24" s="1"/>
  <c r="L60" i="24"/>
  <c r="M60" i="24" s="1"/>
  <c r="H60" i="24"/>
  <c r="I60" i="24" s="1"/>
  <c r="L50" i="24"/>
  <c r="M50" i="24" s="1"/>
  <c r="G50" i="24"/>
  <c r="F50" i="24"/>
  <c r="L49" i="24"/>
  <c r="M49" i="24" s="1"/>
  <c r="H49" i="24"/>
  <c r="I49" i="24" s="1"/>
  <c r="L48" i="24"/>
  <c r="M48" i="24" s="1"/>
  <c r="H48" i="24"/>
  <c r="I48" i="24" s="1"/>
  <c r="L47" i="24"/>
  <c r="M47" i="24" s="1"/>
  <c r="H47" i="24"/>
  <c r="I47" i="24" s="1"/>
  <c r="L46" i="24"/>
  <c r="M46" i="24" s="1"/>
  <c r="H46" i="24"/>
  <c r="I46" i="24" s="1"/>
  <c r="L45" i="24"/>
  <c r="M45" i="24" s="1"/>
  <c r="H45" i="24"/>
  <c r="I45" i="24" s="1"/>
  <c r="L44" i="24"/>
  <c r="M44" i="24" s="1"/>
  <c r="H44" i="24"/>
  <c r="I44" i="24" s="1"/>
  <c r="L34" i="24"/>
  <c r="M34" i="24" s="1"/>
  <c r="G34" i="24"/>
  <c r="H34" i="24" s="1"/>
  <c r="I34" i="24" s="1"/>
  <c r="F34" i="24"/>
  <c r="M33" i="24"/>
  <c r="H33" i="24"/>
  <c r="I33" i="24" s="1"/>
  <c r="H32" i="24"/>
  <c r="I32" i="24" s="1"/>
  <c r="H31" i="24"/>
  <c r="I31" i="24" s="1"/>
  <c r="H30" i="24"/>
  <c r="I30" i="24" s="1"/>
  <c r="M29" i="24"/>
  <c r="I29" i="24"/>
  <c r="H29" i="24"/>
  <c r="L28" i="24"/>
  <c r="M28" i="24" s="1"/>
  <c r="H28" i="24"/>
  <c r="I28" i="24" s="1"/>
  <c r="I17" i="24"/>
  <c r="H17" i="24"/>
  <c r="G17" i="24"/>
  <c r="F17" i="24"/>
  <c r="F15" i="24"/>
  <c r="J12" i="24"/>
  <c r="I11" i="24"/>
  <c r="I15" i="24" s="1"/>
  <c r="H11" i="24"/>
  <c r="H15" i="24" s="1"/>
  <c r="G11" i="24"/>
  <c r="G15" i="24" s="1"/>
  <c r="F11" i="24"/>
  <c r="I10" i="24"/>
  <c r="H10" i="24"/>
  <c r="G10" i="24"/>
  <c r="F10" i="24"/>
  <c r="L79" i="23"/>
  <c r="M79" i="23" s="1"/>
  <c r="G79" i="23"/>
  <c r="H79" i="23" s="1"/>
  <c r="F79" i="23"/>
  <c r="L78" i="23"/>
  <c r="M78" i="23" s="1"/>
  <c r="H78" i="23"/>
  <c r="I78" i="23" s="1"/>
  <c r="L77" i="23"/>
  <c r="M77" i="23" s="1"/>
  <c r="H77" i="23"/>
  <c r="I77" i="23" s="1"/>
  <c r="L76" i="23"/>
  <c r="M76" i="23" s="1"/>
  <c r="H76" i="23"/>
  <c r="I76" i="23" s="1"/>
  <c r="L75" i="23"/>
  <c r="M75" i="23" s="1"/>
  <c r="H75" i="23"/>
  <c r="I75" i="23" s="1"/>
  <c r="L65" i="23"/>
  <c r="M65" i="23" s="1"/>
  <c r="G65" i="23"/>
  <c r="H65" i="23" s="1"/>
  <c r="I65" i="23" s="1"/>
  <c r="F65" i="23"/>
  <c r="L64" i="23"/>
  <c r="M64" i="23" s="1"/>
  <c r="H64" i="23"/>
  <c r="I64" i="23" s="1"/>
  <c r="L63" i="23"/>
  <c r="M63" i="23" s="1"/>
  <c r="H63" i="23"/>
  <c r="I63" i="23" s="1"/>
  <c r="M62" i="23"/>
  <c r="L62" i="23"/>
  <c r="H62" i="23"/>
  <c r="I62" i="23" s="1"/>
  <c r="L61" i="23"/>
  <c r="M61" i="23" s="1"/>
  <c r="H61" i="23"/>
  <c r="I61" i="23" s="1"/>
  <c r="L60" i="23"/>
  <c r="M60" i="23" s="1"/>
  <c r="H60" i="23"/>
  <c r="I60" i="23" s="1"/>
  <c r="L50" i="23"/>
  <c r="M50" i="23" s="1"/>
  <c r="G50" i="23"/>
  <c r="H50" i="23" s="1"/>
  <c r="F50" i="23"/>
  <c r="L49" i="23"/>
  <c r="M49" i="23" s="1"/>
  <c r="H49" i="23"/>
  <c r="I49" i="23" s="1"/>
  <c r="L48" i="23"/>
  <c r="M48" i="23" s="1"/>
  <c r="I48" i="23"/>
  <c r="H48" i="23"/>
  <c r="L47" i="23"/>
  <c r="M47" i="23" s="1"/>
  <c r="H47" i="23"/>
  <c r="I47" i="23" s="1"/>
  <c r="L46" i="23"/>
  <c r="M46" i="23" s="1"/>
  <c r="H46" i="23"/>
  <c r="I46" i="23" s="1"/>
  <c r="L45" i="23"/>
  <c r="M45" i="23" s="1"/>
  <c r="H45" i="23"/>
  <c r="I45" i="23" s="1"/>
  <c r="L44" i="23"/>
  <c r="M44" i="23" s="1"/>
  <c r="H44" i="23"/>
  <c r="I44" i="23" s="1"/>
  <c r="L34" i="23"/>
  <c r="M34" i="23" s="1"/>
  <c r="H34" i="23"/>
  <c r="I34" i="23" s="1"/>
  <c r="G34" i="23"/>
  <c r="F34" i="23"/>
  <c r="H33" i="23"/>
  <c r="I33" i="23" s="1"/>
  <c r="H32" i="23"/>
  <c r="I32" i="23" s="1"/>
  <c r="M31" i="23"/>
  <c r="H31" i="23"/>
  <c r="I31" i="23" s="1"/>
  <c r="H30" i="23"/>
  <c r="I30" i="23" s="1"/>
  <c r="I29" i="23"/>
  <c r="H29" i="23"/>
  <c r="L28" i="23"/>
  <c r="M28" i="23" s="1"/>
  <c r="H28" i="23"/>
  <c r="I28" i="23" s="1"/>
  <c r="I17" i="23"/>
  <c r="H17" i="23"/>
  <c r="G17" i="23"/>
  <c r="F17" i="23"/>
  <c r="J12" i="23"/>
  <c r="I11" i="23"/>
  <c r="I15" i="23" s="1"/>
  <c r="H11" i="23"/>
  <c r="H15" i="23" s="1"/>
  <c r="G11" i="23"/>
  <c r="G15" i="23" s="1"/>
  <c r="F11" i="23"/>
  <c r="F15" i="23" s="1"/>
  <c r="I10" i="23"/>
  <c r="F10" i="23"/>
  <c r="L79" i="22"/>
  <c r="M79" i="22" s="1"/>
  <c r="G79" i="22"/>
  <c r="H79" i="22" s="1"/>
  <c r="F79" i="22"/>
  <c r="L78" i="22"/>
  <c r="M78" i="22" s="1"/>
  <c r="H78" i="22"/>
  <c r="I78" i="22" s="1"/>
  <c r="L77" i="22"/>
  <c r="M77" i="22" s="1"/>
  <c r="H77" i="22"/>
  <c r="I77" i="22" s="1"/>
  <c r="L76" i="22"/>
  <c r="M76" i="22" s="1"/>
  <c r="H76" i="22"/>
  <c r="I76" i="22" s="1"/>
  <c r="L75" i="22"/>
  <c r="M75" i="22" s="1"/>
  <c r="H75" i="22"/>
  <c r="I75" i="22" s="1"/>
  <c r="L65" i="22"/>
  <c r="M65" i="22" s="1"/>
  <c r="G65" i="22"/>
  <c r="H65" i="22" s="1"/>
  <c r="I65" i="22" s="1"/>
  <c r="F65" i="22"/>
  <c r="L64" i="22"/>
  <c r="M64" i="22" s="1"/>
  <c r="H64" i="22"/>
  <c r="I64" i="22" s="1"/>
  <c r="L63" i="22"/>
  <c r="M63" i="22" s="1"/>
  <c r="H63" i="22"/>
  <c r="I63" i="22" s="1"/>
  <c r="L62" i="22"/>
  <c r="M62" i="22" s="1"/>
  <c r="H62" i="22"/>
  <c r="I62" i="22" s="1"/>
  <c r="L61" i="22"/>
  <c r="M61" i="22" s="1"/>
  <c r="H61" i="22"/>
  <c r="I61" i="22" s="1"/>
  <c r="L60" i="22"/>
  <c r="M60" i="22" s="1"/>
  <c r="H60" i="22"/>
  <c r="I60" i="22" s="1"/>
  <c r="L50" i="22"/>
  <c r="M50" i="22" s="1"/>
  <c r="G50" i="22"/>
  <c r="F50" i="22"/>
  <c r="L49" i="22"/>
  <c r="M49" i="22" s="1"/>
  <c r="H49" i="22"/>
  <c r="I49" i="22" s="1"/>
  <c r="L48" i="22"/>
  <c r="M48" i="22" s="1"/>
  <c r="H48" i="22"/>
  <c r="I48" i="22" s="1"/>
  <c r="L47" i="22"/>
  <c r="M47" i="22" s="1"/>
  <c r="H47" i="22"/>
  <c r="I47" i="22" s="1"/>
  <c r="L46" i="22"/>
  <c r="M46" i="22" s="1"/>
  <c r="H46" i="22"/>
  <c r="I46" i="22" s="1"/>
  <c r="L45" i="22"/>
  <c r="M45" i="22" s="1"/>
  <c r="H45" i="22"/>
  <c r="I45" i="22" s="1"/>
  <c r="L44" i="22"/>
  <c r="M44" i="22" s="1"/>
  <c r="H44" i="22"/>
  <c r="I44" i="22" s="1"/>
  <c r="L34" i="22"/>
  <c r="M34" i="22" s="1"/>
  <c r="H34" i="22"/>
  <c r="I34" i="22" s="1"/>
  <c r="G34" i="22"/>
  <c r="F34" i="22"/>
  <c r="I33" i="22"/>
  <c r="H33" i="22"/>
  <c r="H32" i="22"/>
  <c r="I32" i="22" s="1"/>
  <c r="M31" i="22"/>
  <c r="H31" i="22"/>
  <c r="I31" i="22" s="1"/>
  <c r="M30" i="22"/>
  <c r="H30" i="22"/>
  <c r="I30" i="22" s="1"/>
  <c r="H29" i="22"/>
  <c r="I29" i="22" s="1"/>
  <c r="L28" i="22"/>
  <c r="M28" i="22" s="1"/>
  <c r="H28" i="22"/>
  <c r="I28" i="22" s="1"/>
  <c r="I17" i="22"/>
  <c r="H17" i="22"/>
  <c r="G17" i="22"/>
  <c r="F17" i="22"/>
  <c r="J12" i="22"/>
  <c r="I11" i="22"/>
  <c r="I10" i="22" s="1"/>
  <c r="H11" i="22"/>
  <c r="H15" i="22" s="1"/>
  <c r="G11" i="22"/>
  <c r="G15" i="22" s="1"/>
  <c r="F11" i="22"/>
  <c r="F15" i="22" s="1"/>
  <c r="H47" i="20"/>
  <c r="I47" i="20" s="1"/>
  <c r="H48" i="20"/>
  <c r="I48" i="20" s="1"/>
  <c r="H49" i="20"/>
  <c r="K79" i="21"/>
  <c r="J79" i="21"/>
  <c r="G79" i="21"/>
  <c r="F79" i="21"/>
  <c r="L78" i="21"/>
  <c r="M78" i="21" s="1"/>
  <c r="H78" i="21"/>
  <c r="I78" i="21" s="1"/>
  <c r="L77" i="21"/>
  <c r="M77" i="21" s="1"/>
  <c r="H77" i="21"/>
  <c r="I77" i="21" s="1"/>
  <c r="L76" i="21"/>
  <c r="M76" i="21" s="1"/>
  <c r="H76" i="21"/>
  <c r="I76" i="21" s="1"/>
  <c r="L75" i="21"/>
  <c r="M75" i="21" s="1"/>
  <c r="H75" i="21"/>
  <c r="I75" i="21" s="1"/>
  <c r="K65" i="21"/>
  <c r="L65" i="21" s="1"/>
  <c r="M65" i="21" s="1"/>
  <c r="J65" i="21"/>
  <c r="G65" i="21"/>
  <c r="H65" i="21" s="1"/>
  <c r="F65" i="21"/>
  <c r="L64" i="21"/>
  <c r="M64" i="21" s="1"/>
  <c r="H64" i="21"/>
  <c r="I64" i="21" s="1"/>
  <c r="L63" i="21"/>
  <c r="M63" i="21" s="1"/>
  <c r="H63" i="21"/>
  <c r="I63" i="21" s="1"/>
  <c r="L62" i="21"/>
  <c r="M62" i="21" s="1"/>
  <c r="H62" i="21"/>
  <c r="I62" i="21" s="1"/>
  <c r="L61" i="21"/>
  <c r="M61" i="21" s="1"/>
  <c r="H61" i="21"/>
  <c r="I61" i="21" s="1"/>
  <c r="L60" i="21"/>
  <c r="M60" i="21" s="1"/>
  <c r="H60" i="21"/>
  <c r="I60" i="21" s="1"/>
  <c r="L50" i="21"/>
  <c r="G50" i="21"/>
  <c r="F50" i="21"/>
  <c r="L49" i="21"/>
  <c r="M49" i="21" s="1"/>
  <c r="H49" i="21"/>
  <c r="I49" i="21" s="1"/>
  <c r="L48" i="21"/>
  <c r="M48" i="21" s="1"/>
  <c r="H48" i="21"/>
  <c r="I48" i="21" s="1"/>
  <c r="L47" i="21"/>
  <c r="M47" i="21" s="1"/>
  <c r="H47" i="21"/>
  <c r="I47" i="21" s="1"/>
  <c r="L46" i="21"/>
  <c r="M46" i="21" s="1"/>
  <c r="H46" i="21"/>
  <c r="I46" i="21" s="1"/>
  <c r="L45" i="21"/>
  <c r="M45" i="21" s="1"/>
  <c r="H45" i="21"/>
  <c r="I45" i="21" s="1"/>
  <c r="L44" i="21"/>
  <c r="M44" i="21" s="1"/>
  <c r="H44" i="21"/>
  <c r="I44" i="21" s="1"/>
  <c r="G34" i="21"/>
  <c r="F34" i="21"/>
  <c r="L33" i="21"/>
  <c r="M33" i="21" s="1"/>
  <c r="H33" i="21"/>
  <c r="I33" i="21" s="1"/>
  <c r="L32" i="21"/>
  <c r="M32" i="21" s="1"/>
  <c r="H32" i="21"/>
  <c r="I32" i="21" s="1"/>
  <c r="L31" i="21"/>
  <c r="M31" i="21" s="1"/>
  <c r="H31" i="21"/>
  <c r="I31" i="21" s="1"/>
  <c r="L30" i="21"/>
  <c r="M30" i="21" s="1"/>
  <c r="H30" i="21"/>
  <c r="I30" i="21" s="1"/>
  <c r="L29" i="21"/>
  <c r="M29" i="21" s="1"/>
  <c r="H29" i="21"/>
  <c r="I29" i="21" s="1"/>
  <c r="L28" i="21"/>
  <c r="M28" i="21" s="1"/>
  <c r="H28" i="21"/>
  <c r="I28" i="21" s="1"/>
  <c r="I17" i="21"/>
  <c r="H17" i="21"/>
  <c r="G17" i="21"/>
  <c r="F17" i="21"/>
  <c r="F15" i="21"/>
  <c r="J12" i="21"/>
  <c r="I11" i="21"/>
  <c r="I10" i="21" s="1"/>
  <c r="G79" i="20"/>
  <c r="H79" i="20" s="1"/>
  <c r="F79" i="20"/>
  <c r="L78" i="20"/>
  <c r="M78" i="20" s="1"/>
  <c r="H78" i="20"/>
  <c r="I78" i="20" s="1"/>
  <c r="L77" i="20"/>
  <c r="M77" i="20" s="1"/>
  <c r="H77" i="20"/>
  <c r="I77" i="20" s="1"/>
  <c r="L76" i="20"/>
  <c r="M76" i="20" s="1"/>
  <c r="I76" i="20"/>
  <c r="H76" i="20"/>
  <c r="L75" i="20"/>
  <c r="M75" i="20" s="1"/>
  <c r="H75" i="20"/>
  <c r="I75" i="20" s="1"/>
  <c r="G65" i="20"/>
  <c r="F65" i="20"/>
  <c r="L64" i="20"/>
  <c r="M64" i="20" s="1"/>
  <c r="I64" i="20"/>
  <c r="H64" i="20"/>
  <c r="L63" i="20"/>
  <c r="M63" i="20" s="1"/>
  <c r="H63" i="20"/>
  <c r="I63" i="20" s="1"/>
  <c r="L62" i="20"/>
  <c r="M62" i="20" s="1"/>
  <c r="H62" i="20"/>
  <c r="I62" i="20" s="1"/>
  <c r="L61" i="20"/>
  <c r="M61" i="20" s="1"/>
  <c r="H61" i="20"/>
  <c r="I61" i="20" s="1"/>
  <c r="L60" i="20"/>
  <c r="M60" i="20" s="1"/>
  <c r="H60" i="20"/>
  <c r="I60" i="20" s="1"/>
  <c r="G50" i="20"/>
  <c r="F50" i="20"/>
  <c r="L49" i="20"/>
  <c r="M49" i="20" s="1"/>
  <c r="I49" i="20"/>
  <c r="L48" i="20"/>
  <c r="M48" i="20" s="1"/>
  <c r="L47" i="20"/>
  <c r="M47" i="20" s="1"/>
  <c r="L46" i="20"/>
  <c r="M46" i="20" s="1"/>
  <c r="H46" i="20"/>
  <c r="I46" i="20" s="1"/>
  <c r="L45" i="20"/>
  <c r="M45" i="20" s="1"/>
  <c r="H45" i="20"/>
  <c r="I45" i="20" s="1"/>
  <c r="L44" i="20"/>
  <c r="M44" i="20" s="1"/>
  <c r="H44" i="20"/>
  <c r="I44" i="20" s="1"/>
  <c r="G34" i="20"/>
  <c r="F34" i="20"/>
  <c r="M33" i="20"/>
  <c r="H33" i="20"/>
  <c r="I33" i="20" s="1"/>
  <c r="M32" i="20"/>
  <c r="H32" i="20"/>
  <c r="I32" i="20" s="1"/>
  <c r="M31" i="20"/>
  <c r="H31" i="20"/>
  <c r="I31" i="20" s="1"/>
  <c r="M30" i="20"/>
  <c r="H30" i="20"/>
  <c r="I30" i="20" s="1"/>
  <c r="M29" i="20"/>
  <c r="H29" i="20"/>
  <c r="I29" i="20" s="1"/>
  <c r="L28" i="20"/>
  <c r="M28" i="20" s="1"/>
  <c r="H28" i="20"/>
  <c r="I28" i="20" s="1"/>
  <c r="I17" i="20"/>
  <c r="H17" i="20"/>
  <c r="G17" i="20"/>
  <c r="F17" i="20"/>
  <c r="I15" i="20"/>
  <c r="J12" i="20"/>
  <c r="I11" i="20"/>
  <c r="I10" i="20" s="1"/>
  <c r="H11" i="20"/>
  <c r="H15" i="20" s="1"/>
  <c r="G11" i="20"/>
  <c r="G15" i="20" s="1"/>
  <c r="F11" i="20"/>
  <c r="F15" i="20" s="1"/>
  <c r="L79" i="21" l="1"/>
  <c r="M79" i="21" s="1"/>
  <c r="H50" i="21"/>
  <c r="I50" i="21" s="1"/>
  <c r="H34" i="21"/>
  <c r="I34" i="21" s="1"/>
  <c r="I65" i="21"/>
  <c r="H79" i="21"/>
  <c r="I79" i="21" s="1"/>
  <c r="L34" i="21"/>
  <c r="M34" i="21" s="1"/>
  <c r="G15" i="21"/>
  <c r="H15" i="21"/>
  <c r="H79" i="25"/>
  <c r="I79" i="25" s="1"/>
  <c r="H50" i="25"/>
  <c r="I50" i="25" s="1"/>
  <c r="J15" i="25"/>
  <c r="F10" i="25"/>
  <c r="I10" i="25"/>
  <c r="I79" i="24"/>
  <c r="H79" i="24"/>
  <c r="H50" i="24"/>
  <c r="I50" i="24" s="1"/>
  <c r="J15" i="24"/>
  <c r="G10" i="23"/>
  <c r="H10" i="23"/>
  <c r="J15" i="23"/>
  <c r="G10" i="22"/>
  <c r="H10" i="22"/>
  <c r="H34" i="25"/>
  <c r="I34" i="25" s="1"/>
  <c r="H65" i="25"/>
  <c r="I65" i="25" s="1"/>
  <c r="I79" i="23"/>
  <c r="I50" i="23"/>
  <c r="H50" i="22"/>
  <c r="I50" i="22" s="1"/>
  <c r="I15" i="22"/>
  <c r="J15" i="22" s="1"/>
  <c r="I79" i="22"/>
  <c r="F10" i="22"/>
  <c r="L79" i="20"/>
  <c r="M79" i="20" s="1"/>
  <c r="H65" i="20"/>
  <c r="I65" i="20" s="1"/>
  <c r="L50" i="20"/>
  <c r="M50" i="20" s="1"/>
  <c r="H50" i="20"/>
  <c r="I50" i="20" s="1"/>
  <c r="L65" i="20"/>
  <c r="M65" i="20" s="1"/>
  <c r="L34" i="20"/>
  <c r="M34" i="20"/>
  <c r="H34" i="20"/>
  <c r="I34" i="20" s="1"/>
  <c r="M50" i="21"/>
  <c r="I15" i="21"/>
  <c r="I79" i="20"/>
  <c r="J15" i="20"/>
  <c r="F10" i="20"/>
  <c r="G10" i="20"/>
  <c r="H10" i="20"/>
</calcChain>
</file>

<file path=xl/sharedStrings.xml><?xml version="1.0" encoding="utf-8"?>
<sst xmlns="http://schemas.openxmlformats.org/spreadsheetml/2006/main" count="841" uniqueCount="122">
  <si>
    <t xml:space="preserve">Información ampliada del Reporte Regional </t>
  </si>
  <si>
    <t>Índice</t>
  </si>
  <si>
    <t>Total</t>
  </si>
  <si>
    <t>PIM</t>
  </si>
  <si>
    <t>Proyecto</t>
  </si>
  <si>
    <t>  53.0</t>
  </si>
  <si>
    <t>2484876: ADQUISICION DE MONITOR DE FUNCIONES VITALES, VENTILADOR MECANICO, VENTILADOR DE TRANSPORTE Y DESFIBRILADOR; ADEMAS DE OTROS ACTIVOS EN EL(LA) EESS VICTOR RAMOS GUARDIA - HUARAZ - HUARAZ DISTRITO DE HUARAZ, PROVINCIA HUARAZ, DEPARTAMENTO ANCASH</t>
  </si>
  <si>
    <t>2484819: ADQUISICION DE MONITOR DE FUNCIONES VITALES, VENTILADOR MECANICO, VENTILADOR DE TRANSPORTE Y DESFIBRILADOR; ADEMAS DE OTROS ACTIVOS EN EL(LA) EESS ELEAZAR GUZMAN BARRON - NUEVO CHIMBOTE DISTRITO DE NUEVO CHIMBOTE, PROVINCIA SANTA, DEPARTAMENTO ANCASH</t>
  </si>
  <si>
    <t>  92.6</t>
  </si>
  <si>
    <t>2428425: REHABILITACION DE LOS SERVICIOS DE SALUD DEL ESTABLECIMIENTO DE SALUD MAGDALENA NUEVA, DISTRITO DE CHIMBOTE, PROVINCIA SANTA, DEPARTAMENTO ANCASH</t>
  </si>
  <si>
    <t>  0.0</t>
  </si>
  <si>
    <t>2409087: RECUPERACION DE LOS SERVICIOS DE SALUD DEL PUESTO DE SALUD (I-1) SAPCHA - DISTRITO DE ACOCHACA - PROVINCIA DE ASUNCION - DEPARTAMENTO DE ANCASH</t>
  </si>
  <si>
    <t>  98.2</t>
  </si>
  <si>
    <t>2386577: MEJORAMIENTO DE LOS SERVICIOS DE SALUD DEL HOSPITAL DE APOYO YUNGAY, DISTRITO Y PROVINCIA DE YUNGAY, DEPARTAMENTO ANCASH</t>
  </si>
  <si>
    <t>  90.0</t>
  </si>
  <si>
    <t>2386533: MEJORAMIENTO Y AMPLIACION DE LOS SERVICIOS DE SALUD DEL HOSPITAL DE APOYO DE POMABAMBA ANTONIO CALDAS DOMINGUEZ, BARRIO DE HUAJTACHACRA, DISTRITO Y PROVINCIA DE POMABAMBA, DEPARTAMENTO DE ANCASH</t>
  </si>
  <si>
    <t>2386498: MEJORAMIENTO DE LOS SERVICIOS DE SALUD DEL HOSPITAL DE APOYO RECUAY - DISTRITO RECUAY, PROVINCIA RECUAY, DEPARTAMENTO DE ANCASH</t>
  </si>
  <si>
    <t>2362485: MEJORAMIENTO Y AMPLIACION LOS SERVICIOS DE SALUD DEL HOSPITAL DE APOYO DE CARAZ SAN JUAN DE DIOS, BARRIO DE MANCHURIA, CENTRO POBLADO DE CARAZ - DISTRITO DE CARAZ - PROVINCIA DE HUAYLAS, DEPARTAMENTO DE ANCASH</t>
  </si>
  <si>
    <t>2286124: MEJORAMIENTO DE LOS SERVICIOS DE SALUD DEL ESTABLECIMIENTO DE SALUD HUARI, DISTRITO Y PROVINCIA DE HUARI DEPARTAMENTO DE ANCASH</t>
  </si>
  <si>
    <t>  99.9</t>
  </si>
  <si>
    <t>2285573: MEJORAMIENTO DE LOS SERVICIOS DE SALUD DEL ESTABLECIMIENTO DE SALUD PROGRESO, DEL DISTRITO DE CHIMBOTE, PROVINCIA DE SANTA, DEPARTAMENTO DE ANCASH</t>
  </si>
  <si>
    <t>2194935: MEJORAMIENTO DE LOS SERVICIOS DE SALUD DEL HOSPITAL DE HUARMEY, DISTRITO DE HUARMEY, PROVINCIA DE HUARMEY-REGION ANCASH</t>
  </si>
  <si>
    <t>  12.3</t>
  </si>
  <si>
    <t>2089754: EXPEDIENTES TECNICOS, ESTUDIOS DE PRE-INVERSION Y OTROS ESTUDIOS - PLAN INTEGRAL PARA LA RECONSTRUCCION CON CAMBIOS</t>
  </si>
  <si>
    <t>Devengado </t>
  </si>
  <si>
    <t>Avance % </t>
  </si>
  <si>
    <t> 38.1</t>
  </si>
  <si>
    <t>Departamento (Meta) 02: ANCASH</t>
  </si>
  <si>
    <t>Sector 11: SALUD</t>
  </si>
  <si>
    <t>Nivel de Gobierno E: GOBIERNO NACIONAL</t>
  </si>
  <si>
    <t>Función 20: SALUD</t>
  </si>
  <si>
    <t>TOTAL</t>
  </si>
  <si>
    <t> 0.0</t>
  </si>
  <si>
    <t>Sector 01: PRESIDENCIA CONSEJO MINISTROS</t>
  </si>
  <si>
    <t>Año de Ejecución: 2020</t>
  </si>
  <si>
    <t>Incluye: Sólo Proyectos</t>
  </si>
  <si>
    <t>Ejecución de proyectos a nivel de gobierno regional por proyectos</t>
  </si>
  <si>
    <t>Edición N° 425</t>
  </si>
  <si>
    <t>Macro Región Norte</t>
  </si>
  <si>
    <t>Informalidad laboral de la mujer en las regiones del Perú</t>
  </si>
  <si>
    <t>Miercoles, 17 de febrero de 2020</t>
  </si>
  <si>
    <t>Cajamarca</t>
  </si>
  <si>
    <t>La Libertad</t>
  </si>
  <si>
    <t>Lambayeque</t>
  </si>
  <si>
    <t>Piura</t>
  </si>
  <si>
    <t>Tumbes</t>
  </si>
  <si>
    <t>1.-</t>
  </si>
  <si>
    <r>
      <t>Condición laboral de las mujeres, 2019 - 2020</t>
    </r>
    <r>
      <rPr>
        <b/>
        <vertAlign val="superscript"/>
        <sz val="12"/>
        <color theme="1"/>
        <rFont val="Times New Roman"/>
        <family val="1"/>
      </rPr>
      <t>P/</t>
    </r>
  </si>
  <si>
    <t>(Habitantes y porcentajes)</t>
  </si>
  <si>
    <t>Condición de actividad</t>
  </si>
  <si>
    <t>2020-I</t>
  </si>
  <si>
    <t>2020-II</t>
  </si>
  <si>
    <t>2020-III</t>
  </si>
  <si>
    <t>Mujeres en edad de Trabajar</t>
  </si>
  <si>
    <t>Población económicamente activa</t>
  </si>
  <si>
    <t>Ocupado</t>
  </si>
  <si>
    <t>Desocupado</t>
  </si>
  <si>
    <t>Población inactiva</t>
  </si>
  <si>
    <t>Tasa de desempleo femenino (%)</t>
  </si>
  <si>
    <t>Mujeres en ocupación Informal</t>
  </si>
  <si>
    <t>Informalidad (%)</t>
  </si>
  <si>
    <t>Mujeres en ocupación formal</t>
  </si>
  <si>
    <r>
      <rPr>
        <b/>
        <sz val="8"/>
        <color theme="1"/>
        <rFont val="Times New Roman"/>
        <family val="1"/>
      </rPr>
      <t>P/</t>
    </r>
    <r>
      <rPr>
        <sz val="8"/>
        <color theme="1"/>
        <rFont val="Times New Roman"/>
        <family val="1"/>
      </rPr>
      <t xml:space="preserve"> Preliminar</t>
    </r>
  </si>
  <si>
    <r>
      <rPr>
        <b/>
        <sz val="8"/>
        <rFont val="Calibri"/>
        <family val="2"/>
        <scheme val="minor"/>
      </rPr>
      <t>Fuente:</t>
    </r>
    <r>
      <rPr>
        <sz val="8"/>
        <rFont val="Calibri"/>
        <family val="2"/>
        <scheme val="minor"/>
      </rPr>
      <t xml:space="preserve"> INEI - Encuesta Nacional de Hogares sobre Condiciones de Vida y Pobreza. (ENAHO)</t>
    </r>
  </si>
  <si>
    <r>
      <rPr>
        <b/>
        <sz val="8"/>
        <rFont val="Calibri"/>
        <family val="2"/>
        <scheme val="minor"/>
      </rPr>
      <t>Elaboración:</t>
    </r>
    <r>
      <rPr>
        <sz val="8"/>
        <rFont val="Calibri"/>
        <family val="2"/>
        <scheme val="minor"/>
      </rPr>
      <t xml:space="preserve"> Centro de Investigación Empresarial (CIE) - PERUCÁMARAS.</t>
    </r>
  </si>
  <si>
    <t>2.-</t>
  </si>
  <si>
    <t>Situación de informalidad laboral en las mujeres según ramas de actividad, 2019 - 2020 P/</t>
  </si>
  <si>
    <t>(Mujeres)</t>
  </si>
  <si>
    <t>Ramas de actividad</t>
  </si>
  <si>
    <t>Empleo Informal</t>
  </si>
  <si>
    <t>Empleo formal</t>
  </si>
  <si>
    <t>Total 2019</t>
  </si>
  <si>
    <t>% Informalidad</t>
  </si>
  <si>
    <t>Agricultura/Pesca/Minería</t>
  </si>
  <si>
    <t>Manufactura</t>
  </si>
  <si>
    <t>Construcción</t>
  </si>
  <si>
    <t>Comercio</t>
  </si>
  <si>
    <t>Transportes y Comunicaciones</t>
  </si>
  <si>
    <t>Otros Servicios</t>
  </si>
  <si>
    <t>3.-</t>
  </si>
  <si>
    <t>Situación de informalidad laboral en las mujeres según tipo de ocupación principal, 2019 - 2020 P/</t>
  </si>
  <si>
    <t>Ocupación</t>
  </si>
  <si>
    <t>Empleador/Patrono</t>
  </si>
  <si>
    <t>Dependiente</t>
  </si>
  <si>
    <t>Independiente</t>
  </si>
  <si>
    <t>Familiar no remunerado</t>
  </si>
  <si>
    <t>Trabajador del hogar</t>
  </si>
  <si>
    <t>Otro</t>
  </si>
  <si>
    <t>4.-</t>
  </si>
  <si>
    <t>Situación de informalidad laboral en las mujeres según grupos de edad, 2019 - 2020 P/</t>
  </si>
  <si>
    <t>14 a 24 año</t>
  </si>
  <si>
    <t>25 a 44 años</t>
  </si>
  <si>
    <t>45 a 59 años</t>
  </si>
  <si>
    <t>60 a 64 años</t>
  </si>
  <si>
    <t>65 y más</t>
  </si>
  <si>
    <t>5.-</t>
  </si>
  <si>
    <t>Situación de informalidad laboral en las mujeres según nivel de educación, 2019 - 2020 P/</t>
  </si>
  <si>
    <t>Primaria</t>
  </si>
  <si>
    <t>Secundaria</t>
  </si>
  <si>
    <t>Sup. No Univ.</t>
  </si>
  <si>
    <t>Universitaria</t>
  </si>
  <si>
    <t>Cajamarca: Mujeres en Informalidad laboral</t>
  </si>
  <si>
    <t>(Porcentajes)</t>
  </si>
  <si>
    <r>
      <t>Informaldiad laboral en las mujeres por regiones, 2019 - 2020</t>
    </r>
    <r>
      <rPr>
        <b/>
        <vertAlign val="superscript"/>
        <sz val="11"/>
        <color theme="1"/>
        <rFont val="Calibri"/>
        <family val="2"/>
        <scheme val="minor"/>
      </rPr>
      <t>P/</t>
    </r>
  </si>
  <si>
    <t>Informalidad 2019</t>
  </si>
  <si>
    <r>
      <t>2020</t>
    </r>
    <r>
      <rPr>
        <b/>
        <vertAlign val="superscript"/>
        <sz val="11"/>
        <color theme="0"/>
        <rFont val="Calibri"/>
        <family val="2"/>
        <scheme val="minor"/>
      </rPr>
      <t xml:space="preserve"> (III-T)</t>
    </r>
  </si>
  <si>
    <r>
      <t xml:space="preserve">Situación de informalidad laboral en las mujeres según ramas de actividad, 2019 - 2020 </t>
    </r>
    <r>
      <rPr>
        <b/>
        <vertAlign val="superscript"/>
        <sz val="11"/>
        <color theme="1"/>
        <rFont val="Times New Roman"/>
        <family val="1"/>
      </rPr>
      <t>P/</t>
    </r>
  </si>
  <si>
    <r>
      <t xml:space="preserve">Situación de informalidad laboral en las mujeres según tipo de ocupación principal, 2019 - 2020 </t>
    </r>
    <r>
      <rPr>
        <b/>
        <vertAlign val="superscript"/>
        <sz val="11"/>
        <color theme="1"/>
        <rFont val="Times New Roman"/>
        <family val="1"/>
      </rPr>
      <t>P/</t>
    </r>
  </si>
  <si>
    <t>Total 2020</t>
  </si>
  <si>
    <r>
      <t xml:space="preserve">Situación de informalidad laboral en las mujeres según grupos de edad, 2019 - 2020 </t>
    </r>
    <r>
      <rPr>
        <b/>
        <vertAlign val="superscript"/>
        <sz val="11"/>
        <color theme="1"/>
        <rFont val="Times New Roman"/>
        <family val="1"/>
      </rPr>
      <t>P/</t>
    </r>
  </si>
  <si>
    <r>
      <t xml:space="preserve">Situación de informalidad laboral en las mujeres según nivel de educación, 2019 - 2020 </t>
    </r>
    <r>
      <rPr>
        <b/>
        <vertAlign val="superscript"/>
        <sz val="11"/>
        <color theme="1"/>
        <rFont val="Times New Roman"/>
        <family val="1"/>
      </rPr>
      <t>P/</t>
    </r>
  </si>
  <si>
    <t>ns</t>
  </si>
  <si>
    <t>ns: no significativo</t>
  </si>
  <si>
    <t>La Libertad: Mujeres en Informalidad laboral</t>
  </si>
  <si>
    <t>Lambayeque: Mujeres en Informalidad laboral</t>
  </si>
  <si>
    <t>Piura: Mujeres en Informalidad laboral</t>
  </si>
  <si>
    <t>Tumbes: Mujeres en Informalidad laboral</t>
  </si>
  <si>
    <t>Macro Región Norte: Mujeres en Informalidad Laboral</t>
  </si>
  <si>
    <r>
      <t>Tasa de desempleo femenino y mujeres en condición de Informaldiad laboral, 2019 - III-T 2020</t>
    </r>
    <r>
      <rPr>
        <b/>
        <vertAlign val="superscript"/>
        <sz val="11"/>
        <color theme="1"/>
        <rFont val="Calibri"/>
        <family val="2"/>
        <scheme val="minor"/>
      </rPr>
      <t>P/</t>
    </r>
  </si>
  <si>
    <r>
      <t>Informalidad 2020</t>
    </r>
    <r>
      <rPr>
        <vertAlign val="superscript"/>
        <sz val="11"/>
        <color theme="2" tint="-9.9978637043366805E-2"/>
        <rFont val="Calibri"/>
        <family val="2"/>
        <scheme val="minor"/>
      </rPr>
      <t>/P</t>
    </r>
  </si>
  <si>
    <t>Tasa de inactividad</t>
  </si>
  <si>
    <r>
      <t>Mujeres: Tasa de Inactividad y de desempleo, 2019 - 2020</t>
    </r>
    <r>
      <rPr>
        <b/>
        <vertAlign val="superscript"/>
        <sz val="11"/>
        <color theme="1"/>
        <rFont val="Calibri"/>
        <family val="2"/>
        <scheme val="minor"/>
      </rPr>
      <t>P/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</si>
</sst>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dd&quot;, &quot;dd&quot; de &quot;mmmm&quot; de &quot;yyyy"/>
    <numFmt numFmtId="165" formatCode="0.0"/>
    <numFmt numFmtId="166" formatCode="_-* #,##0_-;\-* #,##0_-;_-* &quot;-&quot;??_-;_-@_-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b/>
      <sz val="20"/>
      <name val="Arial Narrow"/>
      <family val="2"/>
    </font>
    <font>
      <b/>
      <sz val="20"/>
      <color theme="0"/>
      <name val="Arial Narrow"/>
      <family val="2"/>
    </font>
    <font>
      <b/>
      <sz val="14"/>
      <name val="Arial Narrow"/>
      <family val="2"/>
    </font>
    <font>
      <b/>
      <sz val="14"/>
      <color theme="1"/>
      <name val="Arial Narrow"/>
      <family val="2"/>
    </font>
    <font>
      <b/>
      <sz val="10"/>
      <color theme="5" tint="-0.249977111117893"/>
      <name val="Arial Narrow"/>
      <family val="2"/>
    </font>
    <font>
      <b/>
      <sz val="18"/>
      <color theme="1"/>
      <name val="Arial Narrow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8"/>
      <name val="Arial Narrow"/>
      <family val="2"/>
    </font>
    <font>
      <sz val="18"/>
      <color theme="1"/>
      <name val="Arial"/>
      <family val="2"/>
    </font>
    <font>
      <sz val="18"/>
      <color rgb="FF00B050"/>
      <name val="Arial"/>
      <family val="2"/>
    </font>
    <font>
      <sz val="9"/>
      <color rgb="FF00B050"/>
      <name val="Arial"/>
      <family val="2"/>
    </font>
    <font>
      <sz val="9"/>
      <color rgb="FFFF0000"/>
      <name val="Arial"/>
      <family val="2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rgb="FFFFFFFF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0"/>
      <name val="Times New Roman"/>
      <family val="1"/>
    </font>
    <font>
      <sz val="9"/>
      <color theme="0"/>
      <name val="Times New Roman"/>
      <family val="1"/>
    </font>
    <font>
      <sz val="9"/>
      <name val="Times New Roman"/>
      <family val="1"/>
    </font>
    <font>
      <sz val="8"/>
      <color theme="1"/>
      <name val="Times New Roman"/>
      <family val="1"/>
    </font>
    <font>
      <b/>
      <sz val="9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8"/>
      <color rgb="FFFF0000"/>
      <name val="Times New Roman"/>
      <family val="1"/>
    </font>
    <font>
      <b/>
      <vertAlign val="superscript"/>
      <sz val="11"/>
      <color theme="0"/>
      <name val="Calibri"/>
      <family val="2"/>
      <scheme val="minor"/>
    </font>
    <font>
      <b/>
      <vertAlign val="superscript"/>
      <sz val="11"/>
      <color theme="1"/>
      <name val="Times New Roman"/>
      <family val="1"/>
    </font>
    <font>
      <sz val="9"/>
      <color rgb="FFFF0000"/>
      <name val="Times New Roman"/>
      <family val="1"/>
    </font>
    <font>
      <sz val="11"/>
      <color theme="2" tint="-9.9978637043366805E-2"/>
      <name val="Calibri"/>
      <family val="2"/>
      <scheme val="minor"/>
    </font>
    <font>
      <vertAlign val="superscript"/>
      <sz val="11"/>
      <color theme="2" tint="-9.9978637043366805E-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A6EA5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/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</cellStyleXfs>
  <cellXfs count="139">
    <xf numFmtId="0" fontId="0" fillId="0" borderId="0" xfId="0"/>
    <xf numFmtId="0" fontId="3" fillId="3" borderId="0" xfId="2" applyFill="1"/>
    <xf numFmtId="0" fontId="3" fillId="0" borderId="0" xfId="2"/>
    <xf numFmtId="0" fontId="7" fillId="3" borderId="0" xfId="2" applyFont="1" applyFill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3" fillId="3" borderId="0" xfId="2" applyFill="1" applyAlignment="1">
      <alignment horizontal="center"/>
    </xf>
    <xf numFmtId="0" fontId="3" fillId="0" borderId="0" xfId="2" applyAlignment="1">
      <alignment horizontal="center"/>
    </xf>
    <xf numFmtId="0" fontId="3" fillId="0" borderId="0" xfId="2" applyFill="1"/>
    <xf numFmtId="0" fontId="4" fillId="0" borderId="0" xfId="2" applyFont="1" applyFill="1" applyAlignment="1" applyProtection="1">
      <alignment vertical="center"/>
      <protection locked="0"/>
    </xf>
    <xf numFmtId="0" fontId="5" fillId="0" borderId="0" xfId="2" applyFont="1" applyFill="1" applyAlignment="1" applyProtection="1">
      <alignment vertical="center"/>
      <protection locked="0"/>
    </xf>
    <xf numFmtId="0" fontId="6" fillId="0" borderId="0" xfId="2" applyFont="1" applyFill="1" applyAlignment="1">
      <alignment vertical="center"/>
    </xf>
    <xf numFmtId="0" fontId="8" fillId="0" borderId="0" xfId="2" applyFont="1" applyFill="1"/>
    <xf numFmtId="14" fontId="3" fillId="0" borderId="0" xfId="2" applyNumberFormat="1" applyFill="1"/>
    <xf numFmtId="164" fontId="11" fillId="0" borderId="0" xfId="2" applyNumberFormat="1" applyFont="1" applyFill="1" applyAlignment="1">
      <alignment vertical="center"/>
    </xf>
    <xf numFmtId="0" fontId="0" fillId="0" borderId="0" xfId="0" applyFill="1"/>
    <xf numFmtId="0" fontId="7" fillId="0" borderId="0" xfId="2" applyFont="1" applyFill="1" applyAlignment="1">
      <alignment vertical="center"/>
    </xf>
    <xf numFmtId="0" fontId="9" fillId="0" borderId="0" xfId="2" applyFont="1" applyFill="1" applyAlignment="1" applyProtection="1">
      <alignment vertical="center"/>
      <protection locked="0"/>
    </xf>
    <xf numFmtId="0" fontId="10" fillId="0" borderId="0" xfId="2" applyFont="1" applyFill="1" applyAlignment="1"/>
    <xf numFmtId="0" fontId="11" fillId="0" borderId="0" xfId="2" applyFont="1" applyFill="1" applyAlignment="1"/>
    <xf numFmtId="0" fontId="12" fillId="0" borderId="0" xfId="2" applyFont="1"/>
    <xf numFmtId="0" fontId="13" fillId="0" borderId="0" xfId="2" applyFont="1"/>
    <xf numFmtId="0" fontId="7" fillId="0" borderId="0" xfId="0" applyFont="1"/>
    <xf numFmtId="0" fontId="14" fillId="0" borderId="0" xfId="2" applyFont="1"/>
    <xf numFmtId="0" fontId="15" fillId="0" borderId="0" xfId="2" applyFont="1"/>
    <xf numFmtId="0" fontId="16" fillId="0" borderId="0" xfId="2" applyFont="1"/>
    <xf numFmtId="0" fontId="18" fillId="2" borderId="0" xfId="0" applyFont="1" applyFill="1"/>
    <xf numFmtId="0" fontId="22" fillId="6" borderId="0" xfId="0" applyFont="1" applyFill="1"/>
    <xf numFmtId="0" fontId="22" fillId="6" borderId="2" xfId="0" applyFont="1" applyFill="1" applyBorder="1" applyAlignment="1">
      <alignment horizontal="left" wrapText="1"/>
    </xf>
    <xf numFmtId="3" fontId="22" fillId="6" borderId="2" xfId="0" applyNumberFormat="1" applyFont="1" applyFill="1" applyBorder="1" applyAlignment="1">
      <alignment horizontal="right"/>
    </xf>
    <xf numFmtId="0" fontId="22" fillId="6" borderId="2" xfId="0" applyFont="1" applyFill="1" applyBorder="1" applyAlignment="1">
      <alignment horizontal="right"/>
    </xf>
    <xf numFmtId="0" fontId="22" fillId="6" borderId="3" xfId="0" applyFont="1" applyFill="1" applyBorder="1" applyAlignment="1">
      <alignment horizontal="left" wrapText="1"/>
    </xf>
    <xf numFmtId="0" fontId="22" fillId="6" borderId="3" xfId="0" applyFont="1" applyFill="1" applyBorder="1" applyAlignment="1">
      <alignment horizontal="right"/>
    </xf>
    <xf numFmtId="3" fontId="22" fillId="6" borderId="3" xfId="0" applyNumberFormat="1" applyFont="1" applyFill="1" applyBorder="1" applyAlignment="1">
      <alignment horizontal="right"/>
    </xf>
    <xf numFmtId="0" fontId="23" fillId="7" borderId="2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right" wrapText="1"/>
    </xf>
    <xf numFmtId="3" fontId="22" fillId="6" borderId="2" xfId="0" applyNumberFormat="1" applyFont="1" applyFill="1" applyBorder="1" applyAlignment="1">
      <alignment horizontal="right" wrapText="1"/>
    </xf>
    <xf numFmtId="0" fontId="23" fillId="7" borderId="4" xfId="0" applyFont="1" applyFill="1" applyBorder="1" applyAlignment="1">
      <alignment vertical="center" wrapText="1"/>
    </xf>
    <xf numFmtId="0" fontId="23" fillId="7" borderId="4" xfId="0" applyFont="1" applyFill="1" applyBorder="1" applyAlignment="1">
      <alignment vertical="center"/>
    </xf>
    <xf numFmtId="3" fontId="22" fillId="6" borderId="0" xfId="0" applyNumberFormat="1" applyFont="1" applyFill="1" applyBorder="1" applyAlignment="1">
      <alignment horizontal="right"/>
    </xf>
    <xf numFmtId="0" fontId="22" fillId="6" borderId="0" xfId="0" applyFont="1" applyFill="1" applyBorder="1" applyAlignment="1">
      <alignment horizontal="right"/>
    </xf>
    <xf numFmtId="0" fontId="22" fillId="6" borderId="0" xfId="0" applyFont="1" applyFill="1" applyBorder="1" applyAlignment="1">
      <alignment horizontal="left" wrapText="1"/>
    </xf>
    <xf numFmtId="0" fontId="22" fillId="4" borderId="0" xfId="0" applyFont="1" applyFill="1" applyBorder="1" applyAlignment="1">
      <alignment horizontal="left" wrapText="1"/>
    </xf>
    <xf numFmtId="0" fontId="22" fillId="6" borderId="1" xfId="0" applyFont="1" applyFill="1" applyBorder="1" applyAlignment="1">
      <alignment horizontal="left" wrapText="1"/>
    </xf>
    <xf numFmtId="3" fontId="22" fillId="6" borderId="1" xfId="0" applyNumberFormat="1" applyFont="1" applyFill="1" applyBorder="1" applyAlignment="1">
      <alignment horizontal="right"/>
    </xf>
    <xf numFmtId="0" fontId="22" fillId="6" borderId="1" xfId="0" applyFont="1" applyFill="1" applyBorder="1" applyAlignment="1">
      <alignment horizontal="right"/>
    </xf>
    <xf numFmtId="0" fontId="23" fillId="7" borderId="1" xfId="0" applyFont="1" applyFill="1" applyBorder="1" applyAlignment="1">
      <alignment vertical="center" wrapText="1"/>
    </xf>
    <xf numFmtId="0" fontId="23" fillId="7" borderId="1" xfId="0" applyFont="1" applyFill="1" applyBorder="1" applyAlignment="1">
      <alignment vertical="center"/>
    </xf>
    <xf numFmtId="0" fontId="23" fillId="7" borderId="1" xfId="0" applyFont="1" applyFill="1" applyBorder="1" applyAlignment="1">
      <alignment horizontal="center" vertical="center"/>
    </xf>
    <xf numFmtId="3" fontId="22" fillId="6" borderId="1" xfId="0" applyNumberFormat="1" applyFont="1" applyFill="1" applyBorder="1" applyAlignment="1">
      <alignment horizontal="right" wrapText="1"/>
    </xf>
    <xf numFmtId="0" fontId="22" fillId="6" borderId="1" xfId="0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27" fillId="2" borderId="0" xfId="0" applyFont="1" applyFill="1" applyAlignment="1">
      <alignment vertical="center" wrapText="1"/>
    </xf>
    <xf numFmtId="0" fontId="29" fillId="2" borderId="0" xfId="0" applyFont="1" applyFill="1" applyAlignment="1">
      <alignment vertical="center"/>
    </xf>
    <xf numFmtId="0" fontId="30" fillId="2" borderId="0" xfId="0" applyFont="1" applyFill="1" applyAlignment="1">
      <alignment vertical="center"/>
    </xf>
    <xf numFmtId="0" fontId="31" fillId="2" borderId="0" xfId="0" applyFont="1" applyFill="1"/>
    <xf numFmtId="0" fontId="32" fillId="5" borderId="5" xfId="0" applyFont="1" applyFill="1" applyBorder="1"/>
    <xf numFmtId="0" fontId="32" fillId="5" borderId="5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20" fillId="0" borderId="0" xfId="0" applyFont="1"/>
    <xf numFmtId="0" fontId="35" fillId="2" borderId="0" xfId="0" applyFont="1" applyFill="1"/>
    <xf numFmtId="9" fontId="35" fillId="2" borderId="0" xfId="1" applyFont="1" applyFill="1"/>
    <xf numFmtId="166" fontId="35" fillId="2" borderId="0" xfId="4" applyNumberFormat="1" applyFont="1" applyFill="1"/>
    <xf numFmtId="0" fontId="35" fillId="8" borderId="0" xfId="0" applyFont="1" applyFill="1"/>
    <xf numFmtId="9" fontId="35" fillId="8" borderId="0" xfId="1" applyFont="1" applyFill="1"/>
    <xf numFmtId="166" fontId="35" fillId="8" borderId="0" xfId="4" applyNumberFormat="1" applyFont="1" applyFill="1"/>
    <xf numFmtId="9" fontId="36" fillId="0" borderId="0" xfId="1" applyFont="1" applyFill="1" applyBorder="1" applyAlignment="1">
      <alignment vertical="center"/>
    </xf>
    <xf numFmtId="0" fontId="35" fillId="0" borderId="0" xfId="0" applyFont="1"/>
    <xf numFmtId="9" fontId="35" fillId="0" borderId="0" xfId="1" applyFont="1" applyFill="1"/>
    <xf numFmtId="166" fontId="35" fillId="0" borderId="0" xfId="4" applyNumberFormat="1" applyFont="1" applyFill="1"/>
    <xf numFmtId="9" fontId="35" fillId="8" borderId="0" xfId="1" applyFont="1" applyFill="1" applyAlignment="1">
      <alignment horizontal="right"/>
    </xf>
    <xf numFmtId="165" fontId="36" fillId="0" borderId="0" xfId="0" applyNumberFormat="1" applyFont="1" applyAlignment="1">
      <alignment vertical="center"/>
    </xf>
    <xf numFmtId="0" fontId="35" fillId="0" borderId="6" xfId="0" applyFont="1" applyBorder="1"/>
    <xf numFmtId="9" fontId="35" fillId="0" borderId="6" xfId="1" applyFont="1" applyFill="1" applyBorder="1"/>
    <xf numFmtId="166" fontId="35" fillId="0" borderId="6" xfId="4" applyNumberFormat="1" applyFont="1" applyFill="1" applyBorder="1"/>
    <xf numFmtId="0" fontId="35" fillId="2" borderId="0" xfId="0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18" fillId="0" borderId="0" xfId="0" applyFont="1"/>
    <xf numFmtId="0" fontId="0" fillId="2" borderId="0" xfId="0" applyFill="1"/>
    <xf numFmtId="0" fontId="38" fillId="2" borderId="0" xfId="0" applyFont="1" applyFill="1" applyAlignment="1">
      <alignment vertical="center" wrapText="1"/>
    </xf>
    <xf numFmtId="0" fontId="39" fillId="5" borderId="7" xfId="0" applyFont="1" applyFill="1" applyBorder="1" applyAlignment="1">
      <alignment horizontal="center" vertical="center" wrapText="1"/>
    </xf>
    <xf numFmtId="0" fontId="39" fillId="5" borderId="6" xfId="0" applyFont="1" applyFill="1" applyBorder="1" applyAlignment="1">
      <alignment horizontal="center" vertical="center" wrapText="1"/>
    </xf>
    <xf numFmtId="0" fontId="35" fillId="2" borderId="0" xfId="0" applyFont="1" applyFill="1" applyAlignment="1">
      <alignment horizontal="left" vertical="center" indent="1"/>
    </xf>
    <xf numFmtId="43" fontId="40" fillId="2" borderId="0" xfId="4" applyFont="1" applyFill="1" applyAlignment="1">
      <alignment horizontal="center" vertical="center"/>
    </xf>
    <xf numFmtId="166" fontId="40" fillId="2" borderId="8" xfId="4" applyNumberFormat="1" applyFont="1" applyFill="1" applyBorder="1" applyAlignment="1">
      <alignment horizontal="center" vertical="center"/>
    </xf>
    <xf numFmtId="166" fontId="40" fillId="2" borderId="0" xfId="4" applyNumberFormat="1" applyFont="1" applyFill="1" applyBorder="1" applyAlignment="1">
      <alignment horizontal="center"/>
    </xf>
    <xf numFmtId="166" fontId="41" fillId="2" borderId="0" xfId="4" applyNumberFormat="1" applyFont="1" applyFill="1" applyBorder="1" applyAlignment="1">
      <alignment horizontal="center"/>
    </xf>
    <xf numFmtId="9" fontId="42" fillId="0" borderId="0" xfId="1" applyFont="1" applyBorder="1" applyAlignment="1">
      <alignment horizontal="center"/>
    </xf>
    <xf numFmtId="0" fontId="35" fillId="2" borderId="6" xfId="0" applyFont="1" applyFill="1" applyBorder="1" applyAlignment="1">
      <alignment horizontal="left" vertical="center" indent="1"/>
    </xf>
    <xf numFmtId="43" fontId="40" fillId="2" borderId="6" xfId="4" applyFont="1" applyFill="1" applyBorder="1" applyAlignment="1">
      <alignment horizontal="center" vertical="center"/>
    </xf>
    <xf numFmtId="166" fontId="40" fillId="2" borderId="7" xfId="4" applyNumberFormat="1" applyFont="1" applyFill="1" applyBorder="1" applyAlignment="1">
      <alignment horizontal="center" vertical="center"/>
    </xf>
    <xf numFmtId="166" fontId="40" fillId="2" borderId="6" xfId="4" applyNumberFormat="1" applyFont="1" applyFill="1" applyBorder="1" applyAlignment="1">
      <alignment horizontal="center"/>
    </xf>
    <xf numFmtId="166" fontId="41" fillId="2" borderId="6" xfId="4" applyNumberFormat="1" applyFont="1" applyFill="1" applyBorder="1" applyAlignment="1">
      <alignment horizontal="center"/>
    </xf>
    <xf numFmtId="9" fontId="42" fillId="0" borderId="6" xfId="1" applyFont="1" applyBorder="1" applyAlignment="1">
      <alignment horizontal="center"/>
    </xf>
    <xf numFmtId="0" fontId="38" fillId="0" borderId="0" xfId="0" applyFont="1" applyAlignment="1">
      <alignment vertical="center" wrapText="1"/>
    </xf>
    <xf numFmtId="0" fontId="30" fillId="0" borderId="0" xfId="0" applyFont="1" applyAlignment="1">
      <alignment vertical="center"/>
    </xf>
    <xf numFmtId="0" fontId="44" fillId="2" borderId="0" xfId="0" applyFont="1" applyFill="1" applyAlignment="1">
      <alignment vertical="center"/>
    </xf>
    <xf numFmtId="0" fontId="45" fillId="2" borderId="0" xfId="0" applyFont="1" applyFill="1" applyAlignment="1">
      <alignment vertical="center"/>
    </xf>
    <xf numFmtId="0" fontId="36" fillId="0" borderId="0" xfId="0" applyFont="1" applyAlignment="1">
      <alignment vertical="center"/>
    </xf>
    <xf numFmtId="0" fontId="40" fillId="2" borderId="0" xfId="0" applyFont="1" applyFill="1" applyAlignment="1">
      <alignment vertical="center" wrapText="1"/>
    </xf>
    <xf numFmtId="0" fontId="40" fillId="2" borderId="0" xfId="0" applyFont="1" applyFill="1" applyAlignment="1">
      <alignment vertical="center"/>
    </xf>
    <xf numFmtId="0" fontId="2" fillId="0" borderId="0" xfId="0" applyFont="1"/>
    <xf numFmtId="9" fontId="0" fillId="0" borderId="0" xfId="0" applyNumberFormat="1"/>
    <xf numFmtId="43" fontId="46" fillId="2" borderId="0" xfId="4" applyFont="1" applyFill="1" applyAlignment="1">
      <alignment horizontal="center" vertical="center"/>
    </xf>
    <xf numFmtId="43" fontId="46" fillId="2" borderId="6" xfId="4" applyFont="1" applyFill="1" applyBorder="1" applyAlignment="1">
      <alignment horizontal="center" vertical="center"/>
    </xf>
    <xf numFmtId="0" fontId="49" fillId="0" borderId="0" xfId="0" applyFont="1" applyAlignment="1">
      <alignment vertical="center"/>
    </xf>
    <xf numFmtId="166" fontId="49" fillId="0" borderId="0" xfId="0" applyNumberFormat="1" applyFont="1" applyAlignment="1">
      <alignment vertical="center"/>
    </xf>
    <xf numFmtId="0" fontId="46" fillId="2" borderId="0" xfId="0" applyFont="1" applyFill="1" applyAlignment="1">
      <alignment vertical="center"/>
    </xf>
    <xf numFmtId="0" fontId="40" fillId="2" borderId="0" xfId="0" applyFont="1" applyFill="1" applyAlignment="1">
      <alignment horizontal="left" vertical="center" indent="1"/>
    </xf>
    <xf numFmtId="0" fontId="40" fillId="2" borderId="6" xfId="0" applyFont="1" applyFill="1" applyBorder="1" applyAlignment="1">
      <alignment horizontal="left" vertical="center" indent="1"/>
    </xf>
    <xf numFmtId="0" fontId="40" fillId="8" borderId="0" xfId="0" applyFont="1" applyFill="1"/>
    <xf numFmtId="9" fontId="40" fillId="8" borderId="0" xfId="1" applyFont="1" applyFill="1"/>
    <xf numFmtId="0" fontId="40" fillId="0" borderId="0" xfId="0" applyFont="1"/>
    <xf numFmtId="9" fontId="40" fillId="0" borderId="0" xfId="1" applyFont="1" applyFill="1"/>
    <xf numFmtId="0" fontId="40" fillId="0" borderId="6" xfId="0" applyFont="1" applyBorder="1"/>
    <xf numFmtId="9" fontId="40" fillId="0" borderId="6" xfId="1" applyFont="1" applyFill="1" applyBorder="1"/>
    <xf numFmtId="9" fontId="17" fillId="0" borderId="0" xfId="1" applyFont="1" applyBorder="1" applyAlignment="1">
      <alignment horizontal="center"/>
    </xf>
    <xf numFmtId="9" fontId="17" fillId="0" borderId="6" xfId="1" applyFont="1" applyBorder="1" applyAlignment="1">
      <alignment horizontal="center"/>
    </xf>
    <xf numFmtId="0" fontId="50" fillId="0" borderId="0" xfId="0" applyFont="1"/>
    <xf numFmtId="9" fontId="50" fillId="0" borderId="0" xfId="0" applyNumberFormat="1" applyFont="1"/>
    <xf numFmtId="9" fontId="0" fillId="0" borderId="0" xfId="1" applyFont="1"/>
    <xf numFmtId="0" fontId="11" fillId="0" borderId="0" xfId="2" applyFont="1" applyFill="1" applyAlignment="1">
      <alignment horizontal="center"/>
    </xf>
    <xf numFmtId="0" fontId="4" fillId="0" borderId="0" xfId="2" applyFont="1" applyFill="1" applyAlignment="1" applyProtection="1">
      <alignment horizontal="center" vertical="center"/>
      <protection locked="0"/>
    </xf>
    <xf numFmtId="0" fontId="7" fillId="0" borderId="0" xfId="2" applyFont="1" applyFill="1" applyAlignment="1">
      <alignment horizontal="center" vertical="center"/>
    </xf>
    <xf numFmtId="0" fontId="9" fillId="0" borderId="0" xfId="2" applyFont="1" applyFill="1" applyAlignment="1" applyProtection="1">
      <alignment horizontal="center" vertical="center"/>
      <protection locked="0"/>
    </xf>
    <xf numFmtId="0" fontId="10" fillId="0" borderId="0" xfId="2" applyFont="1" applyFill="1" applyAlignment="1">
      <alignment horizontal="center"/>
    </xf>
    <xf numFmtId="0" fontId="38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7" fillId="2" borderId="0" xfId="0" applyFont="1" applyFill="1" applyAlignment="1">
      <alignment horizontal="center" vertical="center" wrapText="1"/>
    </xf>
    <xf numFmtId="0" fontId="30" fillId="2" borderId="0" xfId="0" applyFont="1" applyFill="1" applyAlignment="1">
      <alignment horizontal="center" vertical="center"/>
    </xf>
    <xf numFmtId="0" fontId="32" fillId="5" borderId="0" xfId="0" applyFont="1" applyFill="1" applyAlignment="1">
      <alignment horizontal="center" vertical="center" wrapText="1"/>
    </xf>
    <xf numFmtId="0" fontId="32" fillId="5" borderId="6" xfId="0" applyFont="1" applyFill="1" applyBorder="1" applyAlignment="1">
      <alignment horizontal="center" vertical="center" wrapText="1"/>
    </xf>
    <xf numFmtId="0" fontId="24" fillId="5" borderId="7" xfId="0" applyFont="1" applyFill="1" applyBorder="1" applyAlignment="1">
      <alignment horizontal="center"/>
    </xf>
    <xf numFmtId="0" fontId="24" fillId="5" borderId="6" xfId="0" applyFont="1" applyFill="1" applyBorder="1" applyAlignment="1">
      <alignment horizontal="center"/>
    </xf>
    <xf numFmtId="0" fontId="22" fillId="6" borderId="0" xfId="0" applyFont="1" applyFill="1" applyAlignment="1">
      <alignment horizontal="center"/>
    </xf>
    <xf numFmtId="0" fontId="21" fillId="6" borderId="0" xfId="0" applyFont="1" applyFill="1" applyAlignment="1">
      <alignment wrapText="1"/>
    </xf>
  </cellXfs>
  <cellStyles count="5">
    <cellStyle name="Comma" xfId="4" builtinId="3"/>
    <cellStyle name="Normal" xfId="0" builtinId="0"/>
    <cellStyle name="Normal 2" xfId="3" xr:uid="{42DE7184-9CAF-4273-BFEB-064586349E38}"/>
    <cellStyle name="Normal 6" xfId="2" xr:uid="{EE053988-D5DC-49E6-AC7E-20FBB90C200D}"/>
    <cellStyle name="Percent" xfId="1" builtinId="5"/>
  </cellStyles>
  <dxfs count="0"/>
  <tableStyles count="0" defaultTableStyle="TableStyleMedium2" defaultPivotStyle="PivotStyleLight16"/>
  <colors>
    <mruColors>
      <color rgb="FFFEDEDE"/>
      <color rgb="FFFDA9A9"/>
      <color rgb="FFF24C4C"/>
      <color rgb="FFEE9292"/>
      <color rgb="FFFEA4A4"/>
      <color rgb="FFFD7B7B"/>
      <color rgb="FFFF69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Tasa de informalidad laboral</c:v>
          </c:tx>
          <c:spPr>
            <a:solidFill>
              <a:schemeClr val="bg2">
                <a:lumMod val="90000"/>
              </a:schemeClr>
            </a:solidFill>
            <a:ln>
              <a:solidFill>
                <a:srgbClr val="C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1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'Macro Región Norte'!$F$9:$I$9</c:f>
              <c:strCache>
                <c:ptCount val="4"/>
                <c:pt idx="0">
                  <c:v>2019</c:v>
                </c:pt>
                <c:pt idx="1">
                  <c:v>2020-I</c:v>
                </c:pt>
                <c:pt idx="2">
                  <c:v>2020-II</c:v>
                </c:pt>
                <c:pt idx="3">
                  <c:v>2020-III</c:v>
                </c:pt>
              </c:strCache>
            </c:strRef>
          </c:cat>
          <c:val>
            <c:numRef>
              <c:f>'Macro Región Norte'!$F$17:$I$17</c:f>
              <c:numCache>
                <c:formatCode>0%</c:formatCode>
                <c:ptCount val="4"/>
                <c:pt idx="0">
                  <c:v>0.81663308309541238</c:v>
                </c:pt>
                <c:pt idx="1">
                  <c:v>0.81225627271532719</c:v>
                </c:pt>
                <c:pt idx="2">
                  <c:v>0.79039934503730214</c:v>
                </c:pt>
                <c:pt idx="3">
                  <c:v>0.80268718793527727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C4-4734-8F25-8299AF4215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9814992"/>
        <c:axId val="2114411696"/>
      </c:barChart>
      <c:lineChart>
        <c:grouping val="stacked"/>
        <c:varyColors val="0"/>
        <c:ser>
          <c:idx val="1"/>
          <c:order val="1"/>
          <c:tx>
            <c:v>Tasa de desempleo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1" i="0" u="none" strike="noStrike" kern="1200" baseline="0">
                    <a:solidFill>
                      <a:srgbClr val="C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'Macro Región Norte'!$F$9:$I$9</c:f>
              <c:strCache>
                <c:ptCount val="4"/>
                <c:pt idx="0">
                  <c:v>2019</c:v>
                </c:pt>
                <c:pt idx="1">
                  <c:v>2020-I</c:v>
                </c:pt>
                <c:pt idx="2">
                  <c:v>2020-II</c:v>
                </c:pt>
                <c:pt idx="3">
                  <c:v>2020-III</c:v>
                </c:pt>
              </c:strCache>
            </c:strRef>
          </c:cat>
          <c:val>
            <c:numRef>
              <c:f>'Macro Región Norte'!$F$15:$I$15</c:f>
              <c:numCache>
                <c:formatCode>0%</c:formatCode>
                <c:ptCount val="4"/>
                <c:pt idx="0">
                  <c:v>3.8646421037663331E-2</c:v>
                </c:pt>
                <c:pt idx="1">
                  <c:v>5.371000044217468E-2</c:v>
                </c:pt>
                <c:pt idx="2">
                  <c:v>7.0938344227953809E-2</c:v>
                </c:pt>
                <c:pt idx="3">
                  <c:v>6.0713573512968501E-2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C4-4734-8F25-8299AF4215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4484384"/>
        <c:axId val="29008672"/>
      </c:lineChart>
      <c:catAx>
        <c:axId val="509814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2114411696"/>
        <c:crosses val="autoZero"/>
        <c:auto val="1"/>
        <c:lblAlgn val="ctr"/>
        <c:lblOffset val="100"/>
        <c:noMultiLvlLbl val="0"/>
      </c:catAx>
      <c:valAx>
        <c:axId val="211441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509814992"/>
        <c:crosses val="autoZero"/>
        <c:crossBetween val="between"/>
      </c:valAx>
      <c:valAx>
        <c:axId val="29008672"/>
        <c:scaling>
          <c:orientation val="minMax"/>
          <c:max val="0.25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1984484384"/>
        <c:crosses val="max"/>
        <c:crossBetween val="between"/>
      </c:valAx>
      <c:catAx>
        <c:axId val="1984484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9008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213333333333339E-2"/>
          <c:y val="4.8506961287139334E-2"/>
          <c:w val="0.90561999999999998"/>
          <c:h val="0.756106512536983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'Macro Región Norte'!$S$28</c:f>
              <c:strCache>
                <c:ptCount val="1"/>
                <c:pt idx="0">
                  <c:v>Informalidad 2019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50" b="1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'Macro Región Norte'!$R$29:$R$33</c:f>
              <c:strCache>
                <c:ptCount val="5"/>
                <c:pt idx="0">
                  <c:v>Cajamarca</c:v>
                </c:pt>
                <c:pt idx="1">
                  <c:v>La Libertad</c:v>
                </c:pt>
                <c:pt idx="2">
                  <c:v>Lambayeque</c:v>
                </c:pt>
                <c:pt idx="3">
                  <c:v>Piura</c:v>
                </c:pt>
                <c:pt idx="4">
                  <c:v>Tumbes</c:v>
                </c:pt>
              </c:strCache>
            </c:strRef>
          </c:cat>
          <c:val>
            <c:numRef>
              <c:f>'Macro Región Norte'!$S$29:$S$33</c:f>
              <c:numCache>
                <c:formatCode>0%</c:formatCode>
                <c:ptCount val="5"/>
                <c:pt idx="0">
                  <c:v>0.90820489343561783</c:v>
                </c:pt>
                <c:pt idx="1">
                  <c:v>0.75414193920539674</c:v>
                </c:pt>
                <c:pt idx="2">
                  <c:v>0.80040795887807525</c:v>
                </c:pt>
                <c:pt idx="3">
                  <c:v>0.81095060858504853</c:v>
                </c:pt>
                <c:pt idx="4">
                  <c:v>0.80675542874643114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1A-43E7-8EA5-211B252EFF2E}"/>
            </c:ext>
          </c:extLst>
        </c:ser>
        <c:ser>
          <c:idx val="1"/>
          <c:order val="1"/>
          <c:tx>
            <c:strRef>
              <c:f>'Macro Región Norte'!$T$28</c:f>
              <c:strCache>
                <c:ptCount val="1"/>
                <c:pt idx="0">
                  <c:v>Informalidad 2020/P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50" b="1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'Macro Región Norte'!$R$29:$R$33</c:f>
              <c:strCache>
                <c:ptCount val="5"/>
                <c:pt idx="0">
                  <c:v>Cajamarca</c:v>
                </c:pt>
                <c:pt idx="1">
                  <c:v>La Libertad</c:v>
                </c:pt>
                <c:pt idx="2">
                  <c:v>Lambayeque</c:v>
                </c:pt>
                <c:pt idx="3">
                  <c:v>Piura</c:v>
                </c:pt>
                <c:pt idx="4">
                  <c:v>Tumbes</c:v>
                </c:pt>
              </c:strCache>
            </c:strRef>
          </c:cat>
          <c:val>
            <c:numRef>
              <c:f>'Macro Región Norte'!$T$29:$T$33</c:f>
              <c:numCache>
                <c:formatCode>0%</c:formatCode>
                <c:ptCount val="5"/>
                <c:pt idx="0">
                  <c:v>0.94912744828713558</c:v>
                </c:pt>
                <c:pt idx="1">
                  <c:v>0.74634650468921748</c:v>
                </c:pt>
                <c:pt idx="2">
                  <c:v>0.66751280833247362</c:v>
                </c:pt>
                <c:pt idx="3">
                  <c:v>0.76492546699894826</c:v>
                </c:pt>
                <c:pt idx="4">
                  <c:v>0.78200452301398293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1A-43E7-8EA5-211B252EF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2194320"/>
        <c:axId val="597241600"/>
      </c:barChart>
      <c:catAx>
        <c:axId val="592194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597241600"/>
        <c:crosses val="autoZero"/>
        <c:auto val="1"/>
        <c:lblAlgn val="ctr"/>
        <c:lblOffset val="100"/>
        <c:noMultiLvlLbl val="0"/>
      </c:catAx>
      <c:valAx>
        <c:axId val="597241600"/>
        <c:scaling>
          <c:orientation val="minMax"/>
          <c:min val="0.5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592194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'Macro Región Norte'!$R$57</c:f>
              <c:strCache>
                <c:ptCount val="1"/>
                <c:pt idx="0">
                  <c:v>Tasa de inactividad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16"/>
            <c:spPr>
              <a:solidFill>
                <a:srgbClr val="FDA9A9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1" i="0" u="none" strike="noStrike" kern="1200" baseline="0">
                    <a:solidFill>
                      <a:srgbClr val="C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'Macro Región Norte'!$S$56:$V$56</c:f>
              <c:strCache>
                <c:ptCount val="4"/>
                <c:pt idx="0">
                  <c:v>2019</c:v>
                </c:pt>
                <c:pt idx="1">
                  <c:v>2020-I</c:v>
                </c:pt>
                <c:pt idx="2">
                  <c:v>2020-II</c:v>
                </c:pt>
                <c:pt idx="3">
                  <c:v>2020-III</c:v>
                </c:pt>
              </c:strCache>
            </c:strRef>
          </c:cat>
          <c:val>
            <c:numRef>
              <c:f>'Macro Región Norte'!$S$57:$V$57</c:f>
              <c:numCache>
                <c:formatCode>0%</c:formatCode>
                <c:ptCount val="4"/>
                <c:pt idx="0">
                  <c:v>0.35441633918957471</c:v>
                </c:pt>
                <c:pt idx="1">
                  <c:v>0.37863186178756214</c:v>
                </c:pt>
                <c:pt idx="2">
                  <c:v>0.6418717671048354</c:v>
                </c:pt>
                <c:pt idx="3">
                  <c:v>0.49270404695218267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1F9-4A2C-9448-9BFF5F8DA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6061040"/>
        <c:axId val="1723048800"/>
      </c:lineChart>
      <c:lineChart>
        <c:grouping val="standard"/>
        <c:varyColors val="0"/>
        <c:ser>
          <c:idx val="1"/>
          <c:order val="1"/>
          <c:tx>
            <c:strRef>
              <c:f>'Macro Región Norte'!$R$58</c:f>
              <c:strCache>
                <c:ptCount val="1"/>
                <c:pt idx="0">
                  <c:v>Tasa de desempleo femenino (%)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Dot"/>
              <a:round/>
            </a:ln>
            <a:effectLst/>
          </c:spPr>
          <c:marker>
            <c:symbol val="square"/>
            <c:size val="6"/>
            <c:spPr>
              <a:solidFill>
                <a:srgbClr val="FEDEDE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3"/>
              <c:layout>
                <c:manualLayout>
                  <c:x val="-3.1356111111111112E-2"/>
                  <c:y val="-4.6090637266621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1F9-4A2C-9448-9BFF5F8DA6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'Macro Región Norte'!$S$56:$V$56</c:f>
              <c:strCache>
                <c:ptCount val="4"/>
                <c:pt idx="0">
                  <c:v>2019</c:v>
                </c:pt>
                <c:pt idx="1">
                  <c:v>2020-I</c:v>
                </c:pt>
                <c:pt idx="2">
                  <c:v>2020-II</c:v>
                </c:pt>
                <c:pt idx="3">
                  <c:v>2020-III</c:v>
                </c:pt>
              </c:strCache>
            </c:strRef>
          </c:cat>
          <c:val>
            <c:numRef>
              <c:f>'Macro Región Norte'!$S$58:$V$58</c:f>
              <c:numCache>
                <c:formatCode>0%</c:formatCode>
                <c:ptCount val="4"/>
                <c:pt idx="0">
                  <c:v>3.8646421037663331E-2</c:v>
                </c:pt>
                <c:pt idx="1">
                  <c:v>5.371000044217468E-2</c:v>
                </c:pt>
                <c:pt idx="2">
                  <c:v>7.0938344227953809E-2</c:v>
                </c:pt>
                <c:pt idx="3">
                  <c:v>6.0713573512968501E-2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1F9-4A2C-9448-9BFF5F8DA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6103584"/>
        <c:axId val="1723061280"/>
      </c:lineChart>
      <c:catAx>
        <c:axId val="1836061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1723048800"/>
        <c:crosses val="autoZero"/>
        <c:auto val="1"/>
        <c:lblAlgn val="ctr"/>
        <c:lblOffset val="100"/>
        <c:noMultiLvlLbl val="0"/>
      </c:catAx>
      <c:valAx>
        <c:axId val="1723048800"/>
        <c:scaling>
          <c:orientation val="minMax"/>
          <c:min val="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1836061040"/>
        <c:crosses val="autoZero"/>
        <c:crossBetween val="between"/>
      </c:valAx>
      <c:valAx>
        <c:axId val="1723061280"/>
        <c:scaling>
          <c:orientation val="minMax"/>
          <c:min val="2.0000000000000004E-2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1736103584"/>
        <c:crosses val="max"/>
        <c:crossBetween val="between"/>
      </c:valAx>
      <c:catAx>
        <c:axId val="1736103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230612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rgbClr val="C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accent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2.png"/><Relationship Id="rId4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327660" y="662940"/>
    <xdr:ext cx="3470413" cy="3683691"/>
    <xdr:pic>
      <xdr:nvPicPr>
        <xdr:cNvPr id="2" name="1 Imagen">
          <a:extLst>
            <a:ext uri="{FF2B5EF4-FFF2-40B4-BE49-F238E27FC236}">
              <a16:creationId xmlns:a16="http://schemas.microsoft.com/office/drawing/2014/main" id="{80E1216F-A851-4FF3-BE90-0CA5AF8B5B0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561" t="9168" r="23016" b="8878"/>
        <a:stretch/>
      </xdr:blipFill>
      <xdr:spPr>
        <a:xfrm>
          <a:off x="327660" y="662940"/>
          <a:ext cx="3470413" cy="3683691"/>
        </a:xfrm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701040" y="495300"/>
    <xdr:ext cx="3470413" cy="3683691"/>
    <xdr:pic>
      <xdr:nvPicPr>
        <xdr:cNvPr id="2" name="1 Imagen">
          <a:extLst>
            <a:ext uri="{FF2B5EF4-FFF2-40B4-BE49-F238E27FC236}">
              <a16:creationId xmlns:a16="http://schemas.microsoft.com/office/drawing/2014/main" id="{336F77F0-760F-4743-B797-B958B9EB6D0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561" t="9168" r="23016" b="8878"/>
        <a:stretch/>
      </xdr:blipFill>
      <xdr:spPr>
        <a:xfrm>
          <a:off x="701040" y="495300"/>
          <a:ext cx="3470413" cy="3683691"/>
        </a:xfrm>
        <a:prstGeom prst="rect">
          <a:avLst/>
        </a:prstGeom>
      </xdr:spPr>
    </xdr:pic>
    <xdr:clientData/>
  </xdr:absoluteAnchor>
  <xdr:twoCellAnchor>
    <xdr:from>
      <xdr:col>9</xdr:col>
      <xdr:colOff>337185</xdr:colOff>
      <xdr:row>9</xdr:row>
      <xdr:rowOff>79329</xdr:rowOff>
    </xdr:from>
    <xdr:to>
      <xdr:col>9</xdr:col>
      <xdr:colOff>517185</xdr:colOff>
      <xdr:row>10</xdr:row>
      <xdr:rowOff>249</xdr:rowOff>
    </xdr:to>
    <xdr:grpSp>
      <xdr:nvGrpSpPr>
        <xdr:cNvPr id="3" name="2 Grupo">
          <a:extLst>
            <a:ext uri="{FF2B5EF4-FFF2-40B4-BE49-F238E27FC236}">
              <a16:creationId xmlns:a16="http://schemas.microsoft.com/office/drawing/2014/main" id="{63849EFD-8193-4F90-8D5B-B11E26C59117}"/>
            </a:ext>
          </a:extLst>
        </xdr:cNvPr>
        <xdr:cNvGrpSpPr/>
      </xdr:nvGrpSpPr>
      <xdr:grpSpPr>
        <a:xfrm>
          <a:off x="5823585" y="1991949"/>
          <a:ext cx="180000" cy="180000"/>
          <a:chOff x="5800725" y="875070"/>
          <a:chExt cx="219075" cy="213952"/>
        </a:xfrm>
      </xdr:grpSpPr>
      <xdr:sp macro="" textlink="">
        <xdr:nvSpPr>
          <xdr:cNvPr id="4" name="3 Elipse">
            <a:extLst>
              <a:ext uri="{FF2B5EF4-FFF2-40B4-BE49-F238E27FC236}">
                <a16:creationId xmlns:a16="http://schemas.microsoft.com/office/drawing/2014/main" id="{49CF5F0D-57D1-4339-9E6A-B31A21E0850F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5" name="4 Rectángulo">
            <a:extLst>
              <a:ext uri="{FF2B5EF4-FFF2-40B4-BE49-F238E27FC236}">
                <a16:creationId xmlns:a16="http://schemas.microsoft.com/office/drawing/2014/main" id="{BE286D2E-514D-4378-A1C7-EB9DF8756808}"/>
              </a:ext>
            </a:extLst>
          </xdr:cNvPr>
          <xdr:cNvSpPr/>
        </xdr:nvSpPr>
        <xdr:spPr>
          <a:xfrm>
            <a:off x="5800725" y="875070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1</a:t>
            </a:r>
          </a:p>
        </xdr:txBody>
      </xdr:sp>
    </xdr:grpSp>
    <xdr:clientData/>
  </xdr:twoCellAnchor>
  <xdr:twoCellAnchor>
    <xdr:from>
      <xdr:col>9</xdr:col>
      <xdr:colOff>336343</xdr:colOff>
      <xdr:row>10</xdr:row>
      <xdr:rowOff>57543</xdr:rowOff>
    </xdr:from>
    <xdr:to>
      <xdr:col>9</xdr:col>
      <xdr:colOff>516343</xdr:colOff>
      <xdr:row>10</xdr:row>
      <xdr:rowOff>237543</xdr:rowOff>
    </xdr:to>
    <xdr:grpSp>
      <xdr:nvGrpSpPr>
        <xdr:cNvPr id="6" name="5 Grupo">
          <a:extLst>
            <a:ext uri="{FF2B5EF4-FFF2-40B4-BE49-F238E27FC236}">
              <a16:creationId xmlns:a16="http://schemas.microsoft.com/office/drawing/2014/main" id="{6FA0B174-E1F8-4908-BAC6-AA62BF8111F1}"/>
            </a:ext>
          </a:extLst>
        </xdr:cNvPr>
        <xdr:cNvGrpSpPr/>
      </xdr:nvGrpSpPr>
      <xdr:grpSpPr>
        <a:xfrm>
          <a:off x="5822743" y="2229243"/>
          <a:ext cx="180000" cy="180000"/>
          <a:chOff x="5804224" y="868252"/>
          <a:chExt cx="219075" cy="220770"/>
        </a:xfrm>
      </xdr:grpSpPr>
      <xdr:sp macro="" textlink="">
        <xdr:nvSpPr>
          <xdr:cNvPr id="7" name="6 Elipse">
            <a:extLst>
              <a:ext uri="{FF2B5EF4-FFF2-40B4-BE49-F238E27FC236}">
                <a16:creationId xmlns:a16="http://schemas.microsoft.com/office/drawing/2014/main" id="{2A8E1087-D470-42A5-906D-70B64FB061CA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8" name="7 Rectángulo">
            <a:extLst>
              <a:ext uri="{FF2B5EF4-FFF2-40B4-BE49-F238E27FC236}">
                <a16:creationId xmlns:a16="http://schemas.microsoft.com/office/drawing/2014/main" id="{72CAAA4E-4E8F-48F3-BDC5-A15ECC27DF50}"/>
              </a:ext>
            </a:extLst>
          </xdr:cNvPr>
          <xdr:cNvSpPr/>
        </xdr:nvSpPr>
        <xdr:spPr>
          <a:xfrm>
            <a:off x="5804224" y="868252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2</a:t>
            </a:r>
          </a:p>
        </xdr:txBody>
      </xdr:sp>
    </xdr:grpSp>
    <xdr:clientData/>
  </xdr:twoCellAnchor>
  <xdr:twoCellAnchor>
    <xdr:from>
      <xdr:col>9</xdr:col>
      <xdr:colOff>338868</xdr:colOff>
      <xdr:row>11</xdr:row>
      <xdr:rowOff>58456</xdr:rowOff>
    </xdr:from>
    <xdr:to>
      <xdr:col>9</xdr:col>
      <xdr:colOff>518868</xdr:colOff>
      <xdr:row>11</xdr:row>
      <xdr:rowOff>238456</xdr:rowOff>
    </xdr:to>
    <xdr:grpSp>
      <xdr:nvGrpSpPr>
        <xdr:cNvPr id="9" name="8 Grupo">
          <a:extLst>
            <a:ext uri="{FF2B5EF4-FFF2-40B4-BE49-F238E27FC236}">
              <a16:creationId xmlns:a16="http://schemas.microsoft.com/office/drawing/2014/main" id="{48CBF7B3-DA2C-460D-B299-8337D504552D}"/>
            </a:ext>
          </a:extLst>
        </xdr:cNvPr>
        <xdr:cNvGrpSpPr/>
      </xdr:nvGrpSpPr>
      <xdr:grpSpPr>
        <a:xfrm>
          <a:off x="5825268" y="2489236"/>
          <a:ext cx="180000" cy="180000"/>
          <a:chOff x="5793726" y="882947"/>
          <a:chExt cx="219075" cy="213359"/>
        </a:xfrm>
      </xdr:grpSpPr>
      <xdr:sp macro="" textlink="">
        <xdr:nvSpPr>
          <xdr:cNvPr id="10" name="9 Elipse">
            <a:extLst>
              <a:ext uri="{FF2B5EF4-FFF2-40B4-BE49-F238E27FC236}">
                <a16:creationId xmlns:a16="http://schemas.microsoft.com/office/drawing/2014/main" id="{A84A06E5-73D4-4AEE-BA09-36189BC5A1AE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11" name="10 Rectángulo">
            <a:extLst>
              <a:ext uri="{FF2B5EF4-FFF2-40B4-BE49-F238E27FC236}">
                <a16:creationId xmlns:a16="http://schemas.microsoft.com/office/drawing/2014/main" id="{57536FE7-BCC3-4695-943B-9440C53ACADD}"/>
              </a:ext>
            </a:extLst>
          </xdr:cNvPr>
          <xdr:cNvSpPr/>
        </xdr:nvSpPr>
        <xdr:spPr>
          <a:xfrm>
            <a:off x="5793726" y="882947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3</a:t>
            </a:r>
          </a:p>
        </xdr:txBody>
      </xdr:sp>
    </xdr:grpSp>
    <xdr:clientData/>
  </xdr:twoCellAnchor>
  <xdr:twoCellAnchor>
    <xdr:from>
      <xdr:col>9</xdr:col>
      <xdr:colOff>337185</xdr:colOff>
      <xdr:row>12</xdr:row>
      <xdr:rowOff>48567</xdr:rowOff>
    </xdr:from>
    <xdr:to>
      <xdr:col>9</xdr:col>
      <xdr:colOff>517185</xdr:colOff>
      <xdr:row>12</xdr:row>
      <xdr:rowOff>228567</xdr:rowOff>
    </xdr:to>
    <xdr:grpSp>
      <xdr:nvGrpSpPr>
        <xdr:cNvPr id="12" name="11 Grupo">
          <a:extLst>
            <a:ext uri="{FF2B5EF4-FFF2-40B4-BE49-F238E27FC236}">
              <a16:creationId xmlns:a16="http://schemas.microsoft.com/office/drawing/2014/main" id="{3CA6086E-69C7-4968-8588-35AC2192BECE}"/>
            </a:ext>
          </a:extLst>
        </xdr:cNvPr>
        <xdr:cNvGrpSpPr/>
      </xdr:nvGrpSpPr>
      <xdr:grpSpPr>
        <a:xfrm>
          <a:off x="5823585" y="2738427"/>
          <a:ext cx="180000" cy="180000"/>
          <a:chOff x="5793725" y="876167"/>
          <a:chExt cx="219075" cy="213359"/>
        </a:xfrm>
      </xdr:grpSpPr>
      <xdr:sp macro="" textlink="">
        <xdr:nvSpPr>
          <xdr:cNvPr id="13" name="12 Elipse">
            <a:extLst>
              <a:ext uri="{FF2B5EF4-FFF2-40B4-BE49-F238E27FC236}">
                <a16:creationId xmlns:a16="http://schemas.microsoft.com/office/drawing/2014/main" id="{9D666EEA-2E6F-4250-B385-4F4366735D60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14" name="13 Rectángulo">
            <a:extLst>
              <a:ext uri="{FF2B5EF4-FFF2-40B4-BE49-F238E27FC236}">
                <a16:creationId xmlns:a16="http://schemas.microsoft.com/office/drawing/2014/main" id="{9160091D-C098-4305-AD48-E0D29FA986AD}"/>
              </a:ext>
            </a:extLst>
          </xdr:cNvPr>
          <xdr:cNvSpPr/>
        </xdr:nvSpPr>
        <xdr:spPr>
          <a:xfrm>
            <a:off x="5793725" y="876167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4</a:t>
            </a:r>
          </a:p>
        </xdr:txBody>
      </xdr:sp>
    </xdr:grpSp>
    <xdr:clientData/>
  </xdr:twoCellAnchor>
  <xdr:twoCellAnchor>
    <xdr:from>
      <xdr:col>9</xdr:col>
      <xdr:colOff>323160</xdr:colOff>
      <xdr:row>13</xdr:row>
      <xdr:rowOff>49759</xdr:rowOff>
    </xdr:from>
    <xdr:to>
      <xdr:col>9</xdr:col>
      <xdr:colOff>503160</xdr:colOff>
      <xdr:row>13</xdr:row>
      <xdr:rowOff>229759</xdr:rowOff>
    </xdr:to>
    <xdr:grpSp>
      <xdr:nvGrpSpPr>
        <xdr:cNvPr id="15" name="14 Grupo">
          <a:extLst>
            <a:ext uri="{FF2B5EF4-FFF2-40B4-BE49-F238E27FC236}">
              <a16:creationId xmlns:a16="http://schemas.microsoft.com/office/drawing/2014/main" id="{1900420D-BEEE-464B-AEE6-59F0AC909B9D}"/>
            </a:ext>
          </a:extLst>
        </xdr:cNvPr>
        <xdr:cNvGrpSpPr/>
      </xdr:nvGrpSpPr>
      <xdr:grpSpPr>
        <a:xfrm>
          <a:off x="5809560" y="2998699"/>
          <a:ext cx="180000" cy="180000"/>
          <a:chOff x="5797226" y="876167"/>
          <a:chExt cx="219075" cy="213359"/>
        </a:xfrm>
      </xdr:grpSpPr>
      <xdr:sp macro="" textlink="">
        <xdr:nvSpPr>
          <xdr:cNvPr id="16" name="15 Elipse">
            <a:extLst>
              <a:ext uri="{FF2B5EF4-FFF2-40B4-BE49-F238E27FC236}">
                <a16:creationId xmlns:a16="http://schemas.microsoft.com/office/drawing/2014/main" id="{E9717231-6929-44DB-8B0B-E0ECE8E322F1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17" name="16 Rectángulo">
            <a:extLst>
              <a:ext uri="{FF2B5EF4-FFF2-40B4-BE49-F238E27FC236}">
                <a16:creationId xmlns:a16="http://schemas.microsoft.com/office/drawing/2014/main" id="{EB027778-FE16-4384-A28B-6D7E7E9A101A}"/>
              </a:ext>
            </a:extLst>
          </xdr:cNvPr>
          <xdr:cNvSpPr/>
        </xdr:nvSpPr>
        <xdr:spPr>
          <a:xfrm>
            <a:off x="5797226" y="876167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5</a:t>
            </a:r>
          </a:p>
        </xdr:txBody>
      </xdr:sp>
    </xdr:grpSp>
    <xdr:clientData/>
  </xdr:twoCellAnchor>
  <xdr:twoCellAnchor>
    <xdr:from>
      <xdr:col>9</xdr:col>
      <xdr:colOff>360045</xdr:colOff>
      <xdr:row>7</xdr:row>
      <xdr:rowOff>64089</xdr:rowOff>
    </xdr:from>
    <xdr:to>
      <xdr:col>9</xdr:col>
      <xdr:colOff>540045</xdr:colOff>
      <xdr:row>7</xdr:row>
      <xdr:rowOff>244089</xdr:rowOff>
    </xdr:to>
    <xdr:grpSp>
      <xdr:nvGrpSpPr>
        <xdr:cNvPr id="21" name="2 Grupo">
          <a:extLst>
            <a:ext uri="{FF2B5EF4-FFF2-40B4-BE49-F238E27FC236}">
              <a16:creationId xmlns:a16="http://schemas.microsoft.com/office/drawing/2014/main" id="{58CC430C-7C24-45BA-B5C4-93DF99D7F889}"/>
            </a:ext>
          </a:extLst>
        </xdr:cNvPr>
        <xdr:cNvGrpSpPr/>
      </xdr:nvGrpSpPr>
      <xdr:grpSpPr>
        <a:xfrm>
          <a:off x="5846445" y="1428069"/>
          <a:ext cx="180000" cy="180000"/>
          <a:chOff x="5800725" y="875070"/>
          <a:chExt cx="219075" cy="213952"/>
        </a:xfrm>
      </xdr:grpSpPr>
      <xdr:sp macro="" textlink="">
        <xdr:nvSpPr>
          <xdr:cNvPr id="22" name="3 Elipse">
            <a:extLst>
              <a:ext uri="{FF2B5EF4-FFF2-40B4-BE49-F238E27FC236}">
                <a16:creationId xmlns:a16="http://schemas.microsoft.com/office/drawing/2014/main" id="{014DC864-2B17-4058-8ACF-9579E9079AC2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23" name="4 Rectángulo">
            <a:extLst>
              <a:ext uri="{FF2B5EF4-FFF2-40B4-BE49-F238E27FC236}">
                <a16:creationId xmlns:a16="http://schemas.microsoft.com/office/drawing/2014/main" id="{2E6F4AD9-F532-4FED-919A-9617CF2824A5}"/>
              </a:ext>
            </a:extLst>
          </xdr:cNvPr>
          <xdr:cNvSpPr/>
        </xdr:nvSpPr>
        <xdr:spPr>
          <a:xfrm>
            <a:off x="5800725" y="875070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0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259080</xdr:colOff>
      <xdr:row>4</xdr:row>
      <xdr:rowOff>151762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136A6BA-257C-4F81-A5F0-2740F4FE4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868679" cy="9899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38100</xdr:colOff>
      <xdr:row>3</xdr:row>
      <xdr:rowOff>49530</xdr:rowOff>
    </xdr:from>
    <xdr:to>
      <xdr:col>23</xdr:col>
      <xdr:colOff>561300</xdr:colOff>
      <xdr:row>19</xdr:row>
      <xdr:rowOff>125370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1FC5033-0D33-4531-9CAB-C3F6FF02E6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2176</xdr:colOff>
      <xdr:row>26</xdr:row>
      <xdr:rowOff>53883</xdr:rowOff>
    </xdr:from>
    <xdr:to>
      <xdr:col>23</xdr:col>
      <xdr:colOff>525376</xdr:colOff>
      <xdr:row>41</xdr:row>
      <xdr:rowOff>60054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5A3B462-96D7-470D-87D9-02023066ED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65313</xdr:colOff>
      <xdr:row>49</xdr:row>
      <xdr:rowOff>43544</xdr:rowOff>
    </xdr:from>
    <xdr:to>
      <xdr:col>23</xdr:col>
      <xdr:colOff>588513</xdr:colOff>
      <xdr:row>64</xdr:row>
      <xdr:rowOff>49715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69DD66F-F83A-452A-828B-EDA1C7CCA2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259080</xdr:colOff>
      <xdr:row>4</xdr:row>
      <xdr:rowOff>151762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2D16F81-3D96-4E52-A1B1-2EA5B23BF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868679" cy="9899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259080</xdr:colOff>
      <xdr:row>4</xdr:row>
      <xdr:rowOff>151762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CD293D6-97A1-4EF0-A559-59EB323AD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868679" cy="9899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259080</xdr:colOff>
      <xdr:row>4</xdr:row>
      <xdr:rowOff>151762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330CFAC-BDA3-421D-B283-28C9E3865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868679" cy="9899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259080</xdr:colOff>
      <xdr:row>4</xdr:row>
      <xdr:rowOff>151762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D466C59-0143-4500-B200-3B80D38E2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868679" cy="9899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259080</xdr:colOff>
      <xdr:row>4</xdr:row>
      <xdr:rowOff>151762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DEDBCD9-869B-4CD2-9635-377B8ECE2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868679" cy="9899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Perucamaras/01.%20Entregables%20enero/2_funcion_presupuest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juan/SALUD/03.%20Carpeta%20de%20trabajo/Plantilla_Ejecuci&#243;n%20presupuestal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salud_indiv"/>
      <sheetName val="02_salud_colec"/>
      <sheetName val="03_asiste"/>
      <sheetName val="04_desastre"/>
      <sheetName val="05_gest"/>
      <sheetName val="06_Gub"/>
      <sheetName val="Sheet6"/>
    </sheetNames>
    <sheetDataSet>
      <sheetData sheetId="0">
        <row r="16">
          <cell r="A16" t="str">
            <v>01: AMAZONAS</v>
          </cell>
          <cell r="B16">
            <v>43019971</v>
          </cell>
          <cell r="C16">
            <v>39248029</v>
          </cell>
          <cell r="D16">
            <v>38707480</v>
          </cell>
          <cell r="E16">
            <v>38600380</v>
          </cell>
          <cell r="F16">
            <v>36991560</v>
          </cell>
          <cell r="G16">
            <v>36962560</v>
          </cell>
          <cell r="H16">
            <v>22162627</v>
          </cell>
          <cell r="I16" t="str">
            <v>  94.2</v>
          </cell>
        </row>
        <row r="17">
          <cell r="A17" t="str">
            <v>02: ANCASH</v>
          </cell>
          <cell r="B17">
            <v>238573576</v>
          </cell>
          <cell r="C17">
            <v>170069057</v>
          </cell>
          <cell r="D17">
            <v>158389541</v>
          </cell>
          <cell r="E17">
            <v>78113546</v>
          </cell>
          <cell r="F17">
            <v>61155843</v>
          </cell>
          <cell r="G17">
            <v>49276009</v>
          </cell>
          <cell r="H17">
            <v>47507075</v>
          </cell>
          <cell r="I17" t="str">
            <v>  29.0</v>
          </cell>
        </row>
        <row r="18">
          <cell r="A18" t="str">
            <v>03: APURIMAC</v>
          </cell>
          <cell r="B18">
            <v>91215079</v>
          </cell>
          <cell r="C18">
            <v>75762248</v>
          </cell>
          <cell r="D18">
            <v>60902855</v>
          </cell>
          <cell r="E18">
            <v>59181716</v>
          </cell>
          <cell r="F18">
            <v>58108660</v>
          </cell>
          <cell r="G18">
            <v>56526467</v>
          </cell>
          <cell r="H18">
            <v>49250169</v>
          </cell>
          <cell r="I18" t="str">
            <v>  74.6</v>
          </cell>
        </row>
        <row r="19">
          <cell r="A19" t="str">
            <v>04: AREQUIPA</v>
          </cell>
          <cell r="B19">
            <v>75687108</v>
          </cell>
          <cell r="C19">
            <v>200550085</v>
          </cell>
          <cell r="D19">
            <v>179227891</v>
          </cell>
          <cell r="E19">
            <v>168231460</v>
          </cell>
          <cell r="F19">
            <v>137450471</v>
          </cell>
          <cell r="G19">
            <v>133855336</v>
          </cell>
          <cell r="H19">
            <v>113861563</v>
          </cell>
          <cell r="I19" t="str">
            <v>  66.7</v>
          </cell>
        </row>
        <row r="20">
          <cell r="A20" t="str">
            <v>05: AYACUCHO</v>
          </cell>
          <cell r="B20">
            <v>125983752</v>
          </cell>
          <cell r="C20">
            <v>209310287</v>
          </cell>
          <cell r="D20">
            <v>205965038</v>
          </cell>
          <cell r="E20">
            <v>203333611</v>
          </cell>
          <cell r="F20">
            <v>196324736</v>
          </cell>
          <cell r="G20">
            <v>113134161</v>
          </cell>
          <cell r="H20">
            <v>87608094</v>
          </cell>
          <cell r="I20" t="str">
            <v>  54.1</v>
          </cell>
        </row>
        <row r="21">
          <cell r="A21" t="str">
            <v>06: CAJAMARCA</v>
          </cell>
          <cell r="B21">
            <v>62763969</v>
          </cell>
          <cell r="C21">
            <v>157062380</v>
          </cell>
          <cell r="D21">
            <v>88012070</v>
          </cell>
          <cell r="E21">
            <v>51721628</v>
          </cell>
          <cell r="F21">
            <v>50829492</v>
          </cell>
          <cell r="G21">
            <v>26701150</v>
          </cell>
          <cell r="H21">
            <v>25069672</v>
          </cell>
          <cell r="I21" t="str">
            <v>  17.0</v>
          </cell>
        </row>
        <row r="22">
          <cell r="A22" t="str">
            <v>07: PROVINCIA CONSTITUCIONAL DEL CALLAO</v>
          </cell>
          <cell r="B22">
            <v>12161585</v>
          </cell>
          <cell r="C22">
            <v>64392032</v>
          </cell>
          <cell r="D22">
            <v>53221491</v>
          </cell>
          <cell r="E22">
            <v>48709945</v>
          </cell>
          <cell r="F22">
            <v>48709944</v>
          </cell>
          <cell r="G22">
            <v>48043444</v>
          </cell>
          <cell r="H22">
            <v>32219194</v>
          </cell>
          <cell r="I22" t="str">
            <v>  74.6</v>
          </cell>
        </row>
        <row r="23">
          <cell r="A23" t="str">
            <v>08: CUSCO</v>
          </cell>
          <cell r="B23">
            <v>178105941</v>
          </cell>
          <cell r="C23">
            <v>310539200</v>
          </cell>
          <cell r="D23">
            <v>182915243</v>
          </cell>
          <cell r="E23">
            <v>143371417</v>
          </cell>
          <cell r="F23">
            <v>142984197</v>
          </cell>
          <cell r="G23">
            <v>123933359</v>
          </cell>
          <cell r="H23">
            <v>109312555</v>
          </cell>
          <cell r="I23" t="str">
            <v>  39.9</v>
          </cell>
        </row>
        <row r="24">
          <cell r="A24" t="str">
            <v>09: HUANCAVELICA</v>
          </cell>
          <cell r="B24">
            <v>85077747</v>
          </cell>
          <cell r="C24">
            <v>88825589</v>
          </cell>
          <cell r="D24">
            <v>87029489</v>
          </cell>
          <cell r="E24">
            <v>86253717</v>
          </cell>
          <cell r="F24">
            <v>84976062</v>
          </cell>
          <cell r="G24">
            <v>83972993</v>
          </cell>
          <cell r="H24">
            <v>77683539</v>
          </cell>
          <cell r="I24" t="str">
            <v>  94.5</v>
          </cell>
        </row>
        <row r="25">
          <cell r="A25" t="str">
            <v>10: HUANUCO</v>
          </cell>
          <cell r="B25">
            <v>100474073</v>
          </cell>
          <cell r="C25">
            <v>103858822</v>
          </cell>
          <cell r="D25">
            <v>98099905</v>
          </cell>
          <cell r="E25">
            <v>96813628</v>
          </cell>
          <cell r="F25">
            <v>92015945</v>
          </cell>
          <cell r="G25">
            <v>87213785</v>
          </cell>
          <cell r="H25">
            <v>79615740</v>
          </cell>
          <cell r="I25" t="str">
            <v>  84.0</v>
          </cell>
        </row>
        <row r="26">
          <cell r="A26" t="str">
            <v>11: ICA</v>
          </cell>
          <cell r="B26">
            <v>7360696</v>
          </cell>
          <cell r="C26">
            <v>54839598</v>
          </cell>
          <cell r="D26">
            <v>45362365</v>
          </cell>
          <cell r="E26">
            <v>32864588</v>
          </cell>
          <cell r="F26">
            <v>32864588</v>
          </cell>
          <cell r="G26">
            <v>32644674</v>
          </cell>
          <cell r="H26">
            <v>25607184</v>
          </cell>
          <cell r="I26" t="str">
            <v>  59.5</v>
          </cell>
        </row>
        <row r="27">
          <cell r="A27" t="str">
            <v>12: JUNIN</v>
          </cell>
          <cell r="B27">
            <v>70833497</v>
          </cell>
          <cell r="C27">
            <v>109927960</v>
          </cell>
          <cell r="D27">
            <v>107862802</v>
          </cell>
          <cell r="E27">
            <v>97214298</v>
          </cell>
          <cell r="F27">
            <v>96879700</v>
          </cell>
          <cell r="G27">
            <v>62998846</v>
          </cell>
          <cell r="H27">
            <v>51703449</v>
          </cell>
          <cell r="I27" t="str">
            <v>  57.3</v>
          </cell>
        </row>
        <row r="28">
          <cell r="A28" t="str">
            <v>13: LA LIBERTAD</v>
          </cell>
          <cell r="B28">
            <v>33405860</v>
          </cell>
          <cell r="C28">
            <v>69101967</v>
          </cell>
          <cell r="D28">
            <v>55133843</v>
          </cell>
          <cell r="E28">
            <v>49641452</v>
          </cell>
          <cell r="F28">
            <v>48265370</v>
          </cell>
          <cell r="G28">
            <v>42114635</v>
          </cell>
          <cell r="H28">
            <v>37586504</v>
          </cell>
          <cell r="I28" t="str">
            <v>  60.9</v>
          </cell>
        </row>
        <row r="29">
          <cell r="A29" t="str">
            <v>14: LAMBAYEQUE</v>
          </cell>
          <cell r="B29">
            <v>8251440</v>
          </cell>
          <cell r="C29">
            <v>62995968</v>
          </cell>
          <cell r="D29">
            <v>50563563</v>
          </cell>
          <cell r="E29">
            <v>43032234</v>
          </cell>
          <cell r="F29">
            <v>41727980</v>
          </cell>
          <cell r="G29">
            <v>32751143</v>
          </cell>
          <cell r="H29">
            <v>17585387</v>
          </cell>
          <cell r="I29" t="str">
            <v>  52.0</v>
          </cell>
        </row>
        <row r="30">
          <cell r="A30" t="str">
            <v>15: LIMA</v>
          </cell>
          <cell r="B30">
            <v>149082961</v>
          </cell>
          <cell r="C30">
            <v>389003301</v>
          </cell>
          <cell r="D30">
            <v>325795543</v>
          </cell>
          <cell r="E30">
            <v>311941593</v>
          </cell>
          <cell r="F30">
            <v>310903574</v>
          </cell>
          <cell r="G30">
            <v>309307282</v>
          </cell>
          <cell r="H30">
            <v>258439774</v>
          </cell>
          <cell r="I30" t="str">
            <v>  79.5</v>
          </cell>
        </row>
        <row r="31">
          <cell r="A31" t="str">
            <v>16: LORETO</v>
          </cell>
          <cell r="B31">
            <v>8262657</v>
          </cell>
          <cell r="C31">
            <v>71449101</v>
          </cell>
          <cell r="D31">
            <v>70151817</v>
          </cell>
          <cell r="E31">
            <v>67608772</v>
          </cell>
          <cell r="F31">
            <v>38628892</v>
          </cell>
          <cell r="G31">
            <v>38531972</v>
          </cell>
          <cell r="H31">
            <v>36518189</v>
          </cell>
          <cell r="I31" t="str">
            <v>  53.9</v>
          </cell>
        </row>
        <row r="32">
          <cell r="A32" t="str">
            <v>17: MADRE DE DIOS</v>
          </cell>
          <cell r="B32">
            <v>30083824</v>
          </cell>
          <cell r="C32">
            <v>15020860</v>
          </cell>
          <cell r="D32">
            <v>14769237</v>
          </cell>
          <cell r="E32">
            <v>14768430</v>
          </cell>
          <cell r="F32">
            <v>14711120</v>
          </cell>
          <cell r="G32">
            <v>14397600</v>
          </cell>
          <cell r="H32">
            <v>7731102</v>
          </cell>
          <cell r="I32" t="str">
            <v>  95.9</v>
          </cell>
        </row>
        <row r="33">
          <cell r="A33" t="str">
            <v>18: MOQUEGUA</v>
          </cell>
          <cell r="B33">
            <v>14909809</v>
          </cell>
          <cell r="C33">
            <v>7056627</v>
          </cell>
          <cell r="D33">
            <v>7015044</v>
          </cell>
          <cell r="E33">
            <v>6757866</v>
          </cell>
          <cell r="F33">
            <v>6745274</v>
          </cell>
          <cell r="G33">
            <v>6708468</v>
          </cell>
          <cell r="H33">
            <v>6504560</v>
          </cell>
          <cell r="I33" t="str">
            <v>  95.1</v>
          </cell>
        </row>
        <row r="34">
          <cell r="A34" t="str">
            <v>19: PASCO</v>
          </cell>
          <cell r="B34">
            <v>11423384</v>
          </cell>
          <cell r="C34">
            <v>76659147</v>
          </cell>
          <cell r="D34">
            <v>74572224</v>
          </cell>
          <cell r="E34">
            <v>73921711</v>
          </cell>
          <cell r="F34">
            <v>73289462</v>
          </cell>
          <cell r="G34">
            <v>55055613</v>
          </cell>
          <cell r="H34">
            <v>52939636</v>
          </cell>
          <cell r="I34" t="str">
            <v>  71.8</v>
          </cell>
        </row>
        <row r="35">
          <cell r="A35" t="str">
            <v>20: PIURA</v>
          </cell>
          <cell r="B35">
            <v>36781295</v>
          </cell>
          <cell r="C35">
            <v>283543848</v>
          </cell>
          <cell r="D35">
            <v>264866665</v>
          </cell>
          <cell r="E35">
            <v>243163695</v>
          </cell>
          <cell r="F35">
            <v>179819581</v>
          </cell>
          <cell r="G35">
            <v>175612880</v>
          </cell>
          <cell r="H35">
            <v>170535885</v>
          </cell>
          <cell r="I35" t="str">
            <v>  61.9</v>
          </cell>
        </row>
        <row r="36">
          <cell r="A36" t="str">
            <v>21: PUNO</v>
          </cell>
          <cell r="B36">
            <v>107632388</v>
          </cell>
          <cell r="C36">
            <v>167242830</v>
          </cell>
          <cell r="D36">
            <v>164149536</v>
          </cell>
          <cell r="E36">
            <v>154809428</v>
          </cell>
          <cell r="F36">
            <v>151867466</v>
          </cell>
          <cell r="G36">
            <v>150619599</v>
          </cell>
          <cell r="H36">
            <v>127693740</v>
          </cell>
          <cell r="I36" t="str">
            <v>  90.1</v>
          </cell>
        </row>
        <row r="37">
          <cell r="A37" t="str">
            <v>22: SAN MARTIN</v>
          </cell>
          <cell r="B37">
            <v>54256905</v>
          </cell>
          <cell r="C37">
            <v>64866172</v>
          </cell>
          <cell r="D37">
            <v>58561969</v>
          </cell>
          <cell r="E37">
            <v>57781679</v>
          </cell>
          <cell r="F37">
            <v>56962046</v>
          </cell>
          <cell r="G37">
            <v>56860946</v>
          </cell>
          <cell r="H37">
            <v>55191455</v>
          </cell>
          <cell r="I37" t="str">
            <v>  87.7</v>
          </cell>
        </row>
        <row r="38">
          <cell r="A38" t="str">
            <v>23: TACNA</v>
          </cell>
          <cell r="B38">
            <v>43853522</v>
          </cell>
          <cell r="C38">
            <v>74075780</v>
          </cell>
          <cell r="D38">
            <v>72770423</v>
          </cell>
          <cell r="E38">
            <v>72502893</v>
          </cell>
          <cell r="F38">
            <v>72422399</v>
          </cell>
          <cell r="G38">
            <v>71995858</v>
          </cell>
          <cell r="H38">
            <v>69739181</v>
          </cell>
          <cell r="I38" t="str">
            <v>  97.2</v>
          </cell>
        </row>
        <row r="39">
          <cell r="A39" t="str">
            <v>24: TUMBES</v>
          </cell>
          <cell r="B39">
            <v>4003261</v>
          </cell>
          <cell r="C39">
            <v>33858366</v>
          </cell>
          <cell r="D39">
            <v>32939886</v>
          </cell>
          <cell r="E39">
            <v>26604577</v>
          </cell>
          <cell r="F39">
            <v>26568879</v>
          </cell>
          <cell r="G39">
            <v>17663020</v>
          </cell>
          <cell r="H39">
            <v>6303482</v>
          </cell>
          <cell r="I39" t="str">
            <v>  52.2</v>
          </cell>
        </row>
        <row r="40">
          <cell r="A40" t="str">
            <v>25: UCAYALI</v>
          </cell>
          <cell r="B40">
            <v>42719233</v>
          </cell>
          <cell r="C40">
            <v>78183051</v>
          </cell>
          <cell r="D40">
            <v>75848407</v>
          </cell>
          <cell r="E40">
            <v>75080905</v>
          </cell>
          <cell r="F40">
            <v>74277922</v>
          </cell>
          <cell r="G40">
            <v>72523374</v>
          </cell>
          <cell r="H40">
            <v>67246134</v>
          </cell>
          <cell r="I40" t="str">
            <v>  92.8</v>
          </cell>
        </row>
      </sheetData>
      <sheetData sheetId="1">
        <row r="16">
          <cell r="A16" t="str">
            <v>01: AMAZONAS</v>
          </cell>
          <cell r="C16">
            <v>1069180</v>
          </cell>
          <cell r="D16">
            <v>881482</v>
          </cell>
          <cell r="E16">
            <v>780916</v>
          </cell>
          <cell r="F16">
            <v>780914</v>
          </cell>
          <cell r="G16">
            <v>774209</v>
          </cell>
          <cell r="H16">
            <v>774209</v>
          </cell>
          <cell r="I16" t="str">
            <v>  72.4</v>
          </cell>
        </row>
        <row r="17">
          <cell r="A17" t="str">
            <v>02: ANCASH</v>
          </cell>
          <cell r="B17">
            <v>1132086</v>
          </cell>
          <cell r="C17">
            <v>9969851</v>
          </cell>
          <cell r="D17">
            <v>8514148</v>
          </cell>
          <cell r="E17">
            <v>4981422</v>
          </cell>
          <cell r="F17">
            <v>4978182</v>
          </cell>
          <cell r="G17">
            <v>4762269</v>
          </cell>
          <cell r="H17">
            <v>4660563</v>
          </cell>
          <cell r="I17" t="str">
            <v>  47.8</v>
          </cell>
        </row>
        <row r="18">
          <cell r="A18" t="str">
            <v>03: APURIMAC</v>
          </cell>
          <cell r="B18">
            <v>7587376</v>
          </cell>
          <cell r="C18">
            <v>19972748</v>
          </cell>
          <cell r="D18">
            <v>19432918</v>
          </cell>
          <cell r="E18">
            <v>19360792</v>
          </cell>
          <cell r="F18">
            <v>19116832</v>
          </cell>
          <cell r="G18">
            <v>17235587</v>
          </cell>
          <cell r="H18">
            <v>14650327</v>
          </cell>
          <cell r="I18" t="str">
            <v>  86.3</v>
          </cell>
        </row>
        <row r="19">
          <cell r="A19" t="str">
            <v>04: AREQUIPA</v>
          </cell>
          <cell r="B19">
            <v>6367479</v>
          </cell>
          <cell r="C19">
            <v>7170025</v>
          </cell>
          <cell r="D19">
            <v>6650231</v>
          </cell>
          <cell r="E19">
            <v>6462796</v>
          </cell>
          <cell r="F19">
            <v>6409300</v>
          </cell>
          <cell r="G19">
            <v>6253789</v>
          </cell>
          <cell r="H19">
            <v>6080419</v>
          </cell>
          <cell r="I19" t="str">
            <v>  87.2</v>
          </cell>
        </row>
        <row r="20">
          <cell r="A20" t="str">
            <v>05: AYACUCHO</v>
          </cell>
          <cell r="C20">
            <v>3126114</v>
          </cell>
          <cell r="D20">
            <v>1760430</v>
          </cell>
          <cell r="E20">
            <v>1710352</v>
          </cell>
          <cell r="F20">
            <v>1656348</v>
          </cell>
          <cell r="G20">
            <v>1656348</v>
          </cell>
          <cell r="H20">
            <v>1125947</v>
          </cell>
          <cell r="I20" t="str">
            <v>  53.0</v>
          </cell>
        </row>
        <row r="21">
          <cell r="A21" t="str">
            <v>06: CAJAMARCA</v>
          </cell>
          <cell r="B21">
            <v>383015</v>
          </cell>
          <cell r="C21">
            <v>16312897</v>
          </cell>
          <cell r="D21">
            <v>16145021</v>
          </cell>
          <cell r="E21">
            <v>15546342</v>
          </cell>
          <cell r="F21">
            <v>15351282</v>
          </cell>
          <cell r="G21">
            <v>14537994</v>
          </cell>
          <cell r="H21">
            <v>13403392</v>
          </cell>
          <cell r="I21" t="str">
            <v>  89.1</v>
          </cell>
        </row>
        <row r="22">
          <cell r="A22" t="str">
            <v>07: PROVINCIA CONSTITUCIONAL DEL CALLAO</v>
          </cell>
          <cell r="B22">
            <v>3021511</v>
          </cell>
          <cell r="C22">
            <v>3838174</v>
          </cell>
          <cell r="D22">
            <v>899882</v>
          </cell>
          <cell r="E22">
            <v>740477</v>
          </cell>
          <cell r="F22">
            <v>740476</v>
          </cell>
          <cell r="G22">
            <v>740476</v>
          </cell>
          <cell r="H22">
            <v>740476</v>
          </cell>
          <cell r="I22" t="str">
            <v>  19.3</v>
          </cell>
        </row>
        <row r="23">
          <cell r="A23" t="str">
            <v>08: CUSCO</v>
          </cell>
          <cell r="B23">
            <v>115553711</v>
          </cell>
          <cell r="C23">
            <v>14876632</v>
          </cell>
          <cell r="D23">
            <v>12972842</v>
          </cell>
          <cell r="E23">
            <v>12015674</v>
          </cell>
          <cell r="F23">
            <v>11874908</v>
          </cell>
          <cell r="G23">
            <v>11623392</v>
          </cell>
          <cell r="H23">
            <v>10192318</v>
          </cell>
          <cell r="I23" t="str">
            <v>  78.1</v>
          </cell>
        </row>
        <row r="24">
          <cell r="A24" t="str">
            <v>09: HUANCAVELICA</v>
          </cell>
          <cell r="C24">
            <v>6375298</v>
          </cell>
          <cell r="D24">
            <v>6232164</v>
          </cell>
          <cell r="E24">
            <v>6168842</v>
          </cell>
          <cell r="F24">
            <v>6161641</v>
          </cell>
          <cell r="G24">
            <v>5867249</v>
          </cell>
          <cell r="H24">
            <v>4988739</v>
          </cell>
          <cell r="I24" t="str">
            <v>  92.0</v>
          </cell>
        </row>
        <row r="25">
          <cell r="A25" t="str">
            <v>10: HUANUCO</v>
          </cell>
          <cell r="B25">
            <v>310000</v>
          </cell>
          <cell r="C25">
            <v>1212566</v>
          </cell>
          <cell r="D25">
            <v>959017</v>
          </cell>
          <cell r="E25">
            <v>911824</v>
          </cell>
          <cell r="F25">
            <v>815099</v>
          </cell>
          <cell r="G25">
            <v>756917</v>
          </cell>
          <cell r="H25">
            <v>699329</v>
          </cell>
          <cell r="I25" t="str">
            <v>  62.4</v>
          </cell>
        </row>
        <row r="26">
          <cell r="A26" t="str">
            <v>11: ICA</v>
          </cell>
          <cell r="B26">
            <v>22000</v>
          </cell>
          <cell r="C26">
            <v>912114</v>
          </cell>
          <cell r="D26">
            <v>890112</v>
          </cell>
          <cell r="E26">
            <v>614733</v>
          </cell>
          <cell r="F26">
            <v>614733</v>
          </cell>
          <cell r="G26">
            <v>591633</v>
          </cell>
          <cell r="H26">
            <v>374234</v>
          </cell>
          <cell r="I26" t="str">
            <v>  64.9</v>
          </cell>
        </row>
        <row r="27">
          <cell r="A27" t="str">
            <v>12: JUNIN</v>
          </cell>
          <cell r="B27">
            <v>620483</v>
          </cell>
          <cell r="C27">
            <v>4563173</v>
          </cell>
          <cell r="D27">
            <v>3805766</v>
          </cell>
          <cell r="E27">
            <v>3032235</v>
          </cell>
          <cell r="F27">
            <v>2992351</v>
          </cell>
          <cell r="G27">
            <v>2865836</v>
          </cell>
          <cell r="H27">
            <v>2669998</v>
          </cell>
          <cell r="I27" t="str">
            <v>  62.8</v>
          </cell>
        </row>
        <row r="28">
          <cell r="A28" t="str">
            <v>13: LA LIBERTAD</v>
          </cell>
          <cell r="B28">
            <v>323000</v>
          </cell>
          <cell r="C28">
            <v>6328028</v>
          </cell>
          <cell r="D28">
            <v>6042111</v>
          </cell>
          <cell r="E28">
            <v>5261234</v>
          </cell>
          <cell r="F28">
            <v>2535185</v>
          </cell>
          <cell r="G28">
            <v>2303037</v>
          </cell>
          <cell r="H28">
            <v>2039586</v>
          </cell>
          <cell r="I28" t="str">
            <v>  36.4</v>
          </cell>
        </row>
        <row r="29">
          <cell r="A29" t="str">
            <v>14: LAMBAYEQUE</v>
          </cell>
          <cell r="C29">
            <v>3324037</v>
          </cell>
          <cell r="D29">
            <v>3039701</v>
          </cell>
          <cell r="E29">
            <v>2170421</v>
          </cell>
          <cell r="F29">
            <v>2170421</v>
          </cell>
          <cell r="G29">
            <v>2170421</v>
          </cell>
          <cell r="H29">
            <v>914497</v>
          </cell>
          <cell r="I29" t="str">
            <v>  65.3</v>
          </cell>
        </row>
        <row r="30">
          <cell r="A30" t="str">
            <v>15: LIMA</v>
          </cell>
          <cell r="B30">
            <v>24585983</v>
          </cell>
          <cell r="C30">
            <v>12460151</v>
          </cell>
          <cell r="D30">
            <v>12069546</v>
          </cell>
          <cell r="E30">
            <v>10648692</v>
          </cell>
          <cell r="F30">
            <v>10498344</v>
          </cell>
          <cell r="G30">
            <v>8718493</v>
          </cell>
          <cell r="H30">
            <v>6962888</v>
          </cell>
          <cell r="I30" t="str">
            <v>  70.0</v>
          </cell>
        </row>
        <row r="31">
          <cell r="A31" t="str">
            <v>16: LORETO</v>
          </cell>
          <cell r="B31">
            <v>14687385</v>
          </cell>
          <cell r="C31">
            <v>72549424</v>
          </cell>
          <cell r="D31">
            <v>72304452</v>
          </cell>
          <cell r="E31">
            <v>59124199</v>
          </cell>
          <cell r="F31">
            <v>58538867</v>
          </cell>
          <cell r="G31">
            <v>47707894</v>
          </cell>
          <cell r="H31">
            <v>44080091</v>
          </cell>
          <cell r="I31" t="str">
            <v>  65.8</v>
          </cell>
        </row>
        <row r="32">
          <cell r="A32" t="str">
            <v>17: MADRE DE DIOS</v>
          </cell>
          <cell r="B32">
            <v>155360</v>
          </cell>
          <cell r="C32">
            <v>1639001</v>
          </cell>
          <cell r="D32">
            <v>1611000</v>
          </cell>
          <cell r="E32">
            <v>1607202</v>
          </cell>
          <cell r="F32">
            <v>1599702</v>
          </cell>
          <cell r="G32">
            <v>1314702</v>
          </cell>
          <cell r="H32">
            <v>475202</v>
          </cell>
          <cell r="I32" t="str">
            <v>  80.2</v>
          </cell>
        </row>
        <row r="33">
          <cell r="A33" t="str">
            <v>18: MOQUEGUA</v>
          </cell>
          <cell r="B33">
            <v>7857344</v>
          </cell>
          <cell r="C33">
            <v>8949013</v>
          </cell>
          <cell r="D33">
            <v>8913004</v>
          </cell>
          <cell r="E33">
            <v>8884106</v>
          </cell>
          <cell r="F33">
            <v>8852756</v>
          </cell>
          <cell r="G33">
            <v>8507142</v>
          </cell>
          <cell r="H33">
            <v>8324915</v>
          </cell>
          <cell r="I33" t="str">
            <v>  95.1</v>
          </cell>
        </row>
        <row r="34">
          <cell r="A34" t="str">
            <v>19: PASCO</v>
          </cell>
          <cell r="B34">
            <v>340000</v>
          </cell>
          <cell r="C34">
            <v>814992</v>
          </cell>
          <cell r="D34">
            <v>764706</v>
          </cell>
          <cell r="E34">
            <v>530512</v>
          </cell>
          <cell r="F34">
            <v>530512</v>
          </cell>
          <cell r="G34">
            <v>510129</v>
          </cell>
          <cell r="H34">
            <v>459636</v>
          </cell>
          <cell r="I34" t="str">
            <v>  62.6</v>
          </cell>
        </row>
        <row r="35">
          <cell r="A35" t="str">
            <v>20: PIURA</v>
          </cell>
          <cell r="B35">
            <v>2179246</v>
          </cell>
          <cell r="C35">
            <v>18902953</v>
          </cell>
          <cell r="D35">
            <v>18432942</v>
          </cell>
          <cell r="E35">
            <v>18173804</v>
          </cell>
          <cell r="F35">
            <v>18151866</v>
          </cell>
          <cell r="G35">
            <v>17715457</v>
          </cell>
          <cell r="H35">
            <v>17240247</v>
          </cell>
          <cell r="I35" t="str">
            <v>  93.7</v>
          </cell>
        </row>
        <row r="36">
          <cell r="A36" t="str">
            <v>21: PUNO</v>
          </cell>
          <cell r="B36">
            <v>7966525</v>
          </cell>
          <cell r="C36">
            <v>7136327</v>
          </cell>
          <cell r="D36">
            <v>5836568</v>
          </cell>
          <cell r="E36">
            <v>4766817</v>
          </cell>
          <cell r="F36">
            <v>3797271</v>
          </cell>
          <cell r="G36">
            <v>3722832</v>
          </cell>
          <cell r="H36">
            <v>1691963</v>
          </cell>
          <cell r="I36" t="str">
            <v>  52.2</v>
          </cell>
        </row>
        <row r="37">
          <cell r="A37" t="str">
            <v>22: SAN MARTIN</v>
          </cell>
          <cell r="C37">
            <v>297242</v>
          </cell>
          <cell r="D37">
            <v>296187</v>
          </cell>
          <cell r="E37">
            <v>278353</v>
          </cell>
          <cell r="F37">
            <v>278353</v>
          </cell>
          <cell r="G37">
            <v>278353</v>
          </cell>
          <cell r="H37">
            <v>272113</v>
          </cell>
          <cell r="I37" t="str">
            <v>  93.6</v>
          </cell>
        </row>
        <row r="38">
          <cell r="A38" t="str">
            <v>23: TACNA</v>
          </cell>
          <cell r="B38">
            <v>9407642</v>
          </cell>
          <cell r="C38">
            <v>7925318</v>
          </cell>
          <cell r="D38">
            <v>7775956</v>
          </cell>
          <cell r="E38">
            <v>7633386</v>
          </cell>
          <cell r="F38">
            <v>7619061</v>
          </cell>
          <cell r="G38">
            <v>7511425</v>
          </cell>
          <cell r="H38">
            <v>7155160</v>
          </cell>
          <cell r="I38" t="str">
            <v>  94.8</v>
          </cell>
        </row>
        <row r="39">
          <cell r="A39" t="str">
            <v>24: TUMBES</v>
          </cell>
          <cell r="B39">
            <v>182943</v>
          </cell>
          <cell r="C39">
            <v>4153868</v>
          </cell>
          <cell r="D39">
            <v>4138832</v>
          </cell>
          <cell r="E39">
            <v>4025966</v>
          </cell>
          <cell r="F39">
            <v>3929904</v>
          </cell>
          <cell r="G39">
            <v>3855305</v>
          </cell>
          <cell r="H39">
            <v>3846679</v>
          </cell>
          <cell r="I39" t="str">
            <v>  92.8</v>
          </cell>
        </row>
        <row r="40">
          <cell r="A40" t="str">
            <v>25: UCAYALI</v>
          </cell>
          <cell r="B40">
            <v>11761634</v>
          </cell>
          <cell r="C40">
            <v>18551327</v>
          </cell>
          <cell r="D40">
            <v>18551325</v>
          </cell>
          <cell r="E40">
            <v>14735417</v>
          </cell>
          <cell r="F40">
            <v>14242156</v>
          </cell>
          <cell r="G40">
            <v>13812104</v>
          </cell>
          <cell r="H40">
            <v>10310070</v>
          </cell>
          <cell r="I40" t="str">
            <v>  74.5</v>
          </cell>
        </row>
      </sheetData>
      <sheetData sheetId="2">
        <row r="16">
          <cell r="A16" t="str">
            <v>01: AMAZONAS</v>
          </cell>
          <cell r="C16">
            <v>524925</v>
          </cell>
          <cell r="D16">
            <v>300423</v>
          </cell>
          <cell r="E16">
            <v>300423</v>
          </cell>
          <cell r="F16">
            <v>300423</v>
          </cell>
          <cell r="G16">
            <v>300423</v>
          </cell>
          <cell r="H16">
            <v>300423</v>
          </cell>
          <cell r="I16" t="str">
            <v>  57.2</v>
          </cell>
        </row>
        <row r="17">
          <cell r="A17" t="str">
            <v>02: ANCASH</v>
          </cell>
          <cell r="C17">
            <v>30000</v>
          </cell>
          <cell r="D17">
            <v>30000</v>
          </cell>
          <cell r="E17">
            <v>30000</v>
          </cell>
          <cell r="F17">
            <v>30000</v>
          </cell>
          <cell r="G17">
            <v>30000</v>
          </cell>
          <cell r="H17">
            <v>30000</v>
          </cell>
          <cell r="I17" t="str">
            <v>  100.0</v>
          </cell>
        </row>
        <row r="18">
          <cell r="A18" t="str">
            <v>07: PROVINCIA CONSTITUCIONAL DEL CALLAO</v>
          </cell>
          <cell r="C18">
            <v>100000</v>
          </cell>
        </row>
        <row r="19">
          <cell r="A19" t="str">
            <v>08: CUSCO</v>
          </cell>
          <cell r="C19">
            <v>78400</v>
          </cell>
          <cell r="D19">
            <v>77438</v>
          </cell>
          <cell r="E19">
            <v>77438</v>
          </cell>
          <cell r="F19">
            <v>77438</v>
          </cell>
          <cell r="G19">
            <v>77438</v>
          </cell>
          <cell r="H19">
            <v>29554</v>
          </cell>
          <cell r="I19" t="str">
            <v>  98.8</v>
          </cell>
        </row>
        <row r="20">
          <cell r="A20" t="str">
            <v>09: HUANCAVELICA</v>
          </cell>
          <cell r="C20">
            <v>43300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>  0.0</v>
          </cell>
        </row>
        <row r="21">
          <cell r="A21" t="str">
            <v>11: ICA</v>
          </cell>
          <cell r="C21">
            <v>100000</v>
          </cell>
          <cell r="D21">
            <v>100000</v>
          </cell>
          <cell r="E21">
            <v>100000</v>
          </cell>
          <cell r="F21">
            <v>100000</v>
          </cell>
          <cell r="G21">
            <v>100000</v>
          </cell>
          <cell r="H21">
            <v>100000</v>
          </cell>
          <cell r="I21" t="str">
            <v>  100.0</v>
          </cell>
        </row>
        <row r="22">
          <cell r="A22" t="str">
            <v>12: JUNIN</v>
          </cell>
          <cell r="C22">
            <v>361055</v>
          </cell>
          <cell r="D22">
            <v>122420</v>
          </cell>
          <cell r="E22">
            <v>122420</v>
          </cell>
          <cell r="F22">
            <v>122420</v>
          </cell>
          <cell r="G22">
            <v>122119</v>
          </cell>
          <cell r="H22">
            <v>121869</v>
          </cell>
          <cell r="I22" t="str">
            <v>  33.8</v>
          </cell>
        </row>
        <row r="23">
          <cell r="A23" t="str">
            <v>15: LIMA</v>
          </cell>
          <cell r="C23">
            <v>1800</v>
          </cell>
        </row>
        <row r="24">
          <cell r="A24" t="str">
            <v>17: MADRE DE DIOS</v>
          </cell>
          <cell r="C24">
            <v>165639</v>
          </cell>
          <cell r="D24">
            <v>165636</v>
          </cell>
          <cell r="E24">
            <v>165636</v>
          </cell>
          <cell r="F24">
            <v>165636</v>
          </cell>
          <cell r="G24">
            <v>165636</v>
          </cell>
          <cell r="H24">
            <v>165636</v>
          </cell>
          <cell r="I24" t="str">
            <v>  100.0</v>
          </cell>
        </row>
        <row r="25">
          <cell r="A25" t="str">
            <v>18: MOQUEGUA</v>
          </cell>
          <cell r="B25">
            <v>35000</v>
          </cell>
          <cell r="C25">
            <v>33529</v>
          </cell>
          <cell r="D25">
            <v>23957</v>
          </cell>
          <cell r="E25">
            <v>23957</v>
          </cell>
          <cell r="F25">
            <v>23957</v>
          </cell>
          <cell r="G25">
            <v>23957</v>
          </cell>
          <cell r="H25">
            <v>23957</v>
          </cell>
          <cell r="I25" t="str">
            <v>  71.5</v>
          </cell>
        </row>
        <row r="26">
          <cell r="A26" t="str">
            <v>20: PIURA</v>
          </cell>
          <cell r="C26">
            <v>629365</v>
          </cell>
          <cell r="D26">
            <v>629365</v>
          </cell>
          <cell r="E26">
            <v>625062</v>
          </cell>
          <cell r="F26">
            <v>625061</v>
          </cell>
          <cell r="G26">
            <v>625061</v>
          </cell>
          <cell r="H26">
            <v>624111</v>
          </cell>
          <cell r="I26" t="str">
            <v>  99.3</v>
          </cell>
        </row>
        <row r="27">
          <cell r="A27" t="str">
            <v>25: UCAYALI</v>
          </cell>
          <cell r="C27">
            <v>165475</v>
          </cell>
          <cell r="D27">
            <v>165475</v>
          </cell>
          <cell r="E27">
            <v>165475</v>
          </cell>
          <cell r="F27">
            <v>165475</v>
          </cell>
          <cell r="G27">
            <v>165475</v>
          </cell>
          <cell r="H27">
            <v>165475</v>
          </cell>
          <cell r="I27" t="str">
            <v>  100.0</v>
          </cell>
        </row>
      </sheetData>
      <sheetData sheetId="3">
        <row r="16">
          <cell r="A16" t="str">
            <v>01: AMAZONAS</v>
          </cell>
          <cell r="C16">
            <v>100584</v>
          </cell>
          <cell r="D16">
            <v>100579</v>
          </cell>
          <cell r="E16">
            <v>99640</v>
          </cell>
          <cell r="F16">
            <v>99640</v>
          </cell>
          <cell r="G16">
            <v>99640</v>
          </cell>
          <cell r="H16">
            <v>93640</v>
          </cell>
          <cell r="I16" t="str">
            <v>  99.1</v>
          </cell>
        </row>
        <row r="17">
          <cell r="A17" t="str">
            <v>02: ANCASH</v>
          </cell>
          <cell r="C17">
            <v>131967</v>
          </cell>
          <cell r="D17">
            <v>131967</v>
          </cell>
          <cell r="E17">
            <v>124897</v>
          </cell>
          <cell r="F17">
            <v>124897</v>
          </cell>
          <cell r="G17">
            <v>124897</v>
          </cell>
          <cell r="H17">
            <v>124897</v>
          </cell>
          <cell r="I17" t="str">
            <v>  94.6</v>
          </cell>
        </row>
        <row r="18">
          <cell r="A18" t="str">
            <v>05: AYACUCHO</v>
          </cell>
          <cell r="C18">
            <v>58369</v>
          </cell>
          <cell r="D18">
            <v>56721</v>
          </cell>
          <cell r="E18">
            <v>56721</v>
          </cell>
          <cell r="F18">
            <v>56721</v>
          </cell>
          <cell r="G18">
            <v>56721</v>
          </cell>
          <cell r="H18">
            <v>56721</v>
          </cell>
          <cell r="I18" t="str">
            <v>  97.2</v>
          </cell>
        </row>
        <row r="19">
          <cell r="A19" t="str">
            <v>15: LIMA</v>
          </cell>
          <cell r="B19">
            <v>47599705</v>
          </cell>
          <cell r="C19">
            <v>1007988</v>
          </cell>
          <cell r="D19">
            <v>1007210</v>
          </cell>
          <cell r="E19">
            <v>1004268</v>
          </cell>
          <cell r="F19">
            <v>1004268</v>
          </cell>
          <cell r="G19">
            <v>1004268</v>
          </cell>
          <cell r="H19">
            <v>184268</v>
          </cell>
          <cell r="I19" t="str">
            <v>  99.6</v>
          </cell>
        </row>
        <row r="20">
          <cell r="A20" t="str">
            <v>22: SAN MARTIN</v>
          </cell>
          <cell r="B20">
            <v>4055</v>
          </cell>
          <cell r="C20">
            <v>4055</v>
          </cell>
        </row>
      </sheetData>
      <sheetData sheetId="4">
        <row r="16">
          <cell r="A16" t="str">
            <v>02: ANCASH</v>
          </cell>
          <cell r="C16">
            <v>232121</v>
          </cell>
          <cell r="D16">
            <v>232121</v>
          </cell>
          <cell r="E16">
            <v>232121</v>
          </cell>
          <cell r="F16">
            <v>232121</v>
          </cell>
          <cell r="G16">
            <v>232121</v>
          </cell>
          <cell r="H16">
            <v>232121</v>
          </cell>
          <cell r="I16" t="str">
            <v>  100.0</v>
          </cell>
        </row>
        <row r="17">
          <cell r="A17" t="str">
            <v>03: APURIMAC</v>
          </cell>
          <cell r="C17">
            <v>5113</v>
          </cell>
        </row>
        <row r="18">
          <cell r="A18" t="str">
            <v>04: AREQUIPA</v>
          </cell>
          <cell r="C18">
            <v>58773</v>
          </cell>
          <cell r="D18">
            <v>56500</v>
          </cell>
          <cell r="E18">
            <v>55285</v>
          </cell>
          <cell r="F18">
            <v>55285</v>
          </cell>
          <cell r="G18">
            <v>51856</v>
          </cell>
          <cell r="H18">
            <v>51856</v>
          </cell>
          <cell r="I18" t="str">
            <v>  88.2</v>
          </cell>
        </row>
        <row r="19">
          <cell r="A19" t="str">
            <v>05: AYACUCHO</v>
          </cell>
          <cell r="C19">
            <v>132361</v>
          </cell>
          <cell r="D19">
            <v>132282</v>
          </cell>
          <cell r="E19">
            <v>122082</v>
          </cell>
          <cell r="F19">
            <v>122082</v>
          </cell>
          <cell r="G19">
            <v>122082</v>
          </cell>
          <cell r="H19">
            <v>108482</v>
          </cell>
          <cell r="I19" t="str">
            <v>  92.2</v>
          </cell>
        </row>
        <row r="20">
          <cell r="A20" t="str">
            <v>08: CUSCO</v>
          </cell>
          <cell r="C20">
            <v>675930</v>
          </cell>
          <cell r="D20">
            <v>673064</v>
          </cell>
          <cell r="E20">
            <v>673064</v>
          </cell>
          <cell r="F20">
            <v>673064</v>
          </cell>
          <cell r="G20">
            <v>672779</v>
          </cell>
          <cell r="H20">
            <v>656954</v>
          </cell>
          <cell r="I20" t="str">
            <v>  99.5</v>
          </cell>
        </row>
        <row r="21">
          <cell r="A21" t="str">
            <v>09: HUANCAVELICA</v>
          </cell>
          <cell r="C21">
            <v>208645</v>
          </cell>
          <cell r="D21">
            <v>208645</v>
          </cell>
          <cell r="E21">
            <v>56562</v>
          </cell>
          <cell r="F21">
            <v>56562</v>
          </cell>
          <cell r="G21">
            <v>55562</v>
          </cell>
          <cell r="H21">
            <v>55562</v>
          </cell>
          <cell r="I21" t="str">
            <v>  26.6</v>
          </cell>
        </row>
        <row r="22">
          <cell r="A22" t="str">
            <v>12: JUNIN</v>
          </cell>
          <cell r="C22">
            <v>60763</v>
          </cell>
          <cell r="D22">
            <v>60763</v>
          </cell>
          <cell r="E22">
            <v>60762</v>
          </cell>
          <cell r="F22">
            <v>60762</v>
          </cell>
          <cell r="G22">
            <v>60762</v>
          </cell>
          <cell r="H22">
            <v>46147</v>
          </cell>
          <cell r="I22" t="str">
            <v>  100.0</v>
          </cell>
        </row>
        <row r="23">
          <cell r="A23" t="str">
            <v>14: LAMBAYEQUE</v>
          </cell>
          <cell r="C23">
            <v>243284</v>
          </cell>
          <cell r="D23">
            <v>231178</v>
          </cell>
          <cell r="E23">
            <v>220556</v>
          </cell>
          <cell r="F23">
            <v>220556</v>
          </cell>
          <cell r="G23">
            <v>217444</v>
          </cell>
          <cell r="H23">
            <v>132643</v>
          </cell>
          <cell r="I23" t="str">
            <v>  89.4</v>
          </cell>
        </row>
        <row r="24">
          <cell r="A24" t="str">
            <v>15: LIMA</v>
          </cell>
          <cell r="C24">
            <v>197086</v>
          </cell>
          <cell r="D24">
            <v>81694</v>
          </cell>
          <cell r="E24">
            <v>45914</v>
          </cell>
          <cell r="F24">
            <v>45914</v>
          </cell>
          <cell r="G24">
            <v>44372</v>
          </cell>
          <cell r="H24">
            <v>11134</v>
          </cell>
          <cell r="I24" t="str">
            <v>  22.5</v>
          </cell>
        </row>
        <row r="25">
          <cell r="A25" t="str">
            <v>17: MADRE DE DIOS</v>
          </cell>
          <cell r="C25">
            <v>3021670</v>
          </cell>
          <cell r="D25">
            <v>3018855</v>
          </cell>
          <cell r="E25">
            <v>3018855</v>
          </cell>
          <cell r="F25">
            <v>3018855</v>
          </cell>
          <cell r="G25">
            <v>3018855</v>
          </cell>
          <cell r="H25">
            <v>1539605</v>
          </cell>
          <cell r="I25" t="str">
            <v>  99.9</v>
          </cell>
        </row>
        <row r="26">
          <cell r="A26" t="str">
            <v>18: MOQUEGUA</v>
          </cell>
          <cell r="C26">
            <v>299300</v>
          </cell>
        </row>
        <row r="27">
          <cell r="A27" t="str">
            <v>19: PASCO</v>
          </cell>
          <cell r="C27">
            <v>2074723</v>
          </cell>
          <cell r="D27">
            <v>2074723</v>
          </cell>
          <cell r="E27">
            <v>2064723</v>
          </cell>
          <cell r="F27">
            <v>206463</v>
          </cell>
          <cell r="G27">
            <v>206463</v>
          </cell>
          <cell r="H27">
            <v>206463</v>
          </cell>
          <cell r="I27" t="str">
            <v>  10.0</v>
          </cell>
        </row>
        <row r="28">
          <cell r="A28" t="str">
            <v>20: PIURA</v>
          </cell>
          <cell r="C28">
            <v>33900</v>
          </cell>
          <cell r="D28">
            <v>33900</v>
          </cell>
          <cell r="E28">
            <v>33900</v>
          </cell>
          <cell r="F28">
            <v>33900</v>
          </cell>
          <cell r="G28">
            <v>10170</v>
          </cell>
          <cell r="H28">
            <v>0</v>
          </cell>
          <cell r="I28" t="str">
            <v>  30.0</v>
          </cell>
        </row>
        <row r="29">
          <cell r="A29" t="str">
            <v>21: PUNO</v>
          </cell>
          <cell r="C29">
            <v>87563</v>
          </cell>
          <cell r="D29">
            <v>87563</v>
          </cell>
          <cell r="E29">
            <v>87563</v>
          </cell>
          <cell r="F29">
            <v>87563</v>
          </cell>
          <cell r="G29">
            <v>87563</v>
          </cell>
          <cell r="H29">
            <v>87563</v>
          </cell>
          <cell r="I29" t="str">
            <v>  100.0</v>
          </cell>
        </row>
        <row r="30">
          <cell r="A30" t="str">
            <v>22: SAN MARTIN</v>
          </cell>
          <cell r="C30">
            <v>465077</v>
          </cell>
          <cell r="D30">
            <v>464672</v>
          </cell>
          <cell r="E30">
            <v>463080</v>
          </cell>
          <cell r="F30">
            <v>463080</v>
          </cell>
          <cell r="G30">
            <v>463080</v>
          </cell>
          <cell r="H30">
            <v>463080</v>
          </cell>
          <cell r="I30" t="str">
            <v>  99.6</v>
          </cell>
        </row>
        <row r="31">
          <cell r="A31" t="str">
            <v>24: TUMBES</v>
          </cell>
          <cell r="C31">
            <v>259259</v>
          </cell>
          <cell r="D31">
            <v>259219</v>
          </cell>
          <cell r="E31">
            <v>259219</v>
          </cell>
          <cell r="F31">
            <v>259219</v>
          </cell>
          <cell r="G31">
            <v>259219</v>
          </cell>
          <cell r="H31">
            <v>207219</v>
          </cell>
          <cell r="I31" t="str">
            <v>  100.0</v>
          </cell>
        </row>
        <row r="32">
          <cell r="A32" t="str">
            <v>25: UCAYALI</v>
          </cell>
          <cell r="B32">
            <v>165530</v>
          </cell>
          <cell r="C32">
            <v>0</v>
          </cell>
          <cell r="I32" t="str">
            <v>  0.0</v>
          </cell>
        </row>
      </sheetData>
      <sheetData sheetId="5">
        <row r="16">
          <cell r="A16" t="str">
            <v>05: AYACUCHO</v>
          </cell>
          <cell r="C16">
            <v>644999</v>
          </cell>
          <cell r="D16">
            <v>644938</v>
          </cell>
          <cell r="E16">
            <v>644938</v>
          </cell>
          <cell r="F16">
            <v>644938</v>
          </cell>
          <cell r="G16">
            <v>644938</v>
          </cell>
          <cell r="H16">
            <v>642209</v>
          </cell>
          <cell r="I16" t="str">
            <v>  100.0</v>
          </cell>
        </row>
        <row r="17">
          <cell r="A17" t="str">
            <v>06: CAJAMARCA</v>
          </cell>
          <cell r="C17">
            <v>65000</v>
          </cell>
          <cell r="D17">
            <v>65000</v>
          </cell>
          <cell r="E17">
            <v>65000</v>
          </cell>
          <cell r="F17">
            <v>65000</v>
          </cell>
          <cell r="G17">
            <v>65000</v>
          </cell>
          <cell r="H17">
            <v>65000</v>
          </cell>
          <cell r="I17" t="str">
            <v>  100.0</v>
          </cell>
        </row>
        <row r="18">
          <cell r="A18" t="str">
            <v>12: JUNIN</v>
          </cell>
          <cell r="C18">
            <v>1094323</v>
          </cell>
          <cell r="D18">
            <v>1094323</v>
          </cell>
          <cell r="E18">
            <v>1094323</v>
          </cell>
          <cell r="F18">
            <v>1094323</v>
          </cell>
          <cell r="G18">
            <v>1094323</v>
          </cell>
          <cell r="H18">
            <v>1094323</v>
          </cell>
          <cell r="I18" t="str">
            <v>  100.0</v>
          </cell>
        </row>
        <row r="19">
          <cell r="A19" t="str">
            <v>14: LAMBAYEQUE</v>
          </cell>
          <cell r="C19">
            <v>36000</v>
          </cell>
          <cell r="D19">
            <v>36000</v>
          </cell>
          <cell r="E19">
            <v>36000</v>
          </cell>
          <cell r="F19">
            <v>36000</v>
          </cell>
          <cell r="G19">
            <v>36000</v>
          </cell>
          <cell r="H19">
            <v>29000</v>
          </cell>
          <cell r="I19" t="str">
            <v>  100.0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Consulta1"/>
      <sheetName val="BD_Consulta2"/>
      <sheetName val="BD_Consulta3"/>
      <sheetName val="BD_Consulta4"/>
      <sheetName val="Tablas"/>
      <sheetName val="Perucámaras "/>
      <sheetName val="Índice"/>
      <sheetName val="2. Macro-región"/>
      <sheetName val="3. Departamento"/>
      <sheetName val="4. Loreto"/>
      <sheetName val="5. San Martín"/>
      <sheetName val="6. Ucayali"/>
    </sheetNames>
    <sheetDataSet>
      <sheetData sheetId="0">
        <row r="2">
          <cell r="A2">
            <v>43469</v>
          </cell>
        </row>
      </sheetData>
      <sheetData sheetId="1">
        <row r="7">
          <cell r="B7" t="str">
            <v>Áncash</v>
          </cell>
        </row>
      </sheetData>
      <sheetData sheetId="2">
        <row r="7">
          <cell r="B7" t="str">
            <v>Áncash</v>
          </cell>
        </row>
      </sheetData>
      <sheetData sheetId="3">
        <row r="7">
          <cell r="B7" t="str">
            <v>Áncash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0861F-660F-4D45-B301-FC996DF4C039}">
  <dimension ref="A1:S38"/>
  <sheetViews>
    <sheetView showGridLines="0" workbookViewId="0">
      <selection activeCell="G10" sqref="G10:P10"/>
    </sheetView>
  </sheetViews>
  <sheetFormatPr defaultColWidth="0" defaultRowHeight="14.4" zeroHeight="1" x14ac:dyDescent="0.3"/>
  <cols>
    <col min="1" max="15" width="8.88671875" style="14" customWidth="1"/>
    <col min="16" max="16" width="40.77734375" style="14" customWidth="1"/>
    <col min="17" max="19" width="6.33203125" customWidth="1"/>
    <col min="20" max="16384" width="8.88671875" hidden="1"/>
  </cols>
  <sheetData>
    <row r="1" spans="1:19" s="2" customFormat="1" ht="12" customHeight="1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1"/>
      <c r="S1" s="1"/>
    </row>
    <row r="2" spans="1:19" s="2" customFormat="1" ht="23.25" customHeight="1" x14ac:dyDescent="0.2">
      <c r="A2" s="8"/>
      <c r="B2" s="9"/>
      <c r="C2" s="9"/>
      <c r="D2" s="9"/>
      <c r="E2" s="8"/>
      <c r="F2" s="8"/>
      <c r="G2" s="123" t="s">
        <v>0</v>
      </c>
      <c r="H2" s="123"/>
      <c r="I2" s="123"/>
      <c r="J2" s="123"/>
      <c r="K2" s="123"/>
      <c r="L2" s="123"/>
      <c r="M2" s="123"/>
      <c r="N2" s="123"/>
      <c r="O2" s="123"/>
      <c r="P2" s="123"/>
      <c r="Q2" s="1"/>
      <c r="S2" s="1"/>
    </row>
    <row r="3" spans="1:19" s="2" customFormat="1" ht="18.75" customHeight="1" x14ac:dyDescent="0.2">
      <c r="A3" s="7"/>
      <c r="B3" s="10"/>
      <c r="C3" s="10"/>
      <c r="D3" s="10"/>
      <c r="E3" s="10"/>
      <c r="F3" s="10"/>
      <c r="G3" s="124" t="s">
        <v>37</v>
      </c>
      <c r="H3" s="124"/>
      <c r="I3" s="124"/>
      <c r="J3" s="124"/>
      <c r="K3" s="124"/>
      <c r="L3" s="124"/>
      <c r="M3" s="124"/>
      <c r="N3" s="124"/>
      <c r="O3" s="124"/>
      <c r="P3" s="124"/>
      <c r="Q3" s="1"/>
      <c r="S3" s="1"/>
    </row>
    <row r="4" spans="1:19" s="2" customFormat="1" ht="13.8" x14ac:dyDescent="0.3">
      <c r="A4" s="7"/>
      <c r="B4" s="7"/>
      <c r="C4" s="7"/>
      <c r="D4" s="11"/>
      <c r="E4" s="11"/>
      <c r="F4" s="11"/>
      <c r="G4" s="11"/>
      <c r="H4" s="11"/>
      <c r="I4" s="11"/>
      <c r="J4" s="7"/>
      <c r="K4" s="7"/>
      <c r="L4" s="7"/>
      <c r="M4" s="7"/>
      <c r="N4" s="7"/>
      <c r="O4" s="7"/>
      <c r="P4" s="7"/>
      <c r="Q4" s="1"/>
      <c r="S4" s="1"/>
    </row>
    <row r="5" spans="1:19" s="2" customFormat="1" ht="11.4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1"/>
      <c r="S5" s="1"/>
    </row>
    <row r="6" spans="1:19" s="2" customFormat="1" ht="11.4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1"/>
      <c r="S6" s="1"/>
    </row>
    <row r="7" spans="1:19" s="2" customFormat="1" ht="11.4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1"/>
      <c r="S7" s="1"/>
    </row>
    <row r="8" spans="1:19" s="2" customFormat="1" ht="11.4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1"/>
      <c r="S8" s="1"/>
    </row>
    <row r="9" spans="1:19" s="2" customFormat="1" ht="21.75" customHeight="1" x14ac:dyDescent="0.2">
      <c r="A9" s="7"/>
      <c r="B9" s="7"/>
      <c r="C9" s="7"/>
      <c r="D9" s="7"/>
      <c r="E9" s="7"/>
      <c r="F9" s="7"/>
      <c r="G9" s="125" t="s">
        <v>38</v>
      </c>
      <c r="H9" s="125"/>
      <c r="I9" s="125"/>
      <c r="J9" s="125"/>
      <c r="K9" s="125"/>
      <c r="L9" s="125"/>
      <c r="M9" s="125"/>
      <c r="N9" s="125"/>
      <c r="O9" s="125"/>
      <c r="P9" s="125"/>
      <c r="Q9" s="3"/>
      <c r="R9" s="4"/>
      <c r="S9" s="1"/>
    </row>
    <row r="10" spans="1:19" s="2" customFormat="1" ht="20.25" customHeight="1" x14ac:dyDescent="0.2">
      <c r="A10" s="7"/>
      <c r="B10" s="7"/>
      <c r="C10" s="7"/>
      <c r="D10" s="7"/>
      <c r="E10" s="7"/>
      <c r="F10" s="7"/>
      <c r="G10" s="124" t="s">
        <v>39</v>
      </c>
      <c r="H10" s="124"/>
      <c r="I10" s="124"/>
      <c r="J10" s="124"/>
      <c r="K10" s="124"/>
      <c r="L10" s="124"/>
      <c r="M10" s="124"/>
      <c r="N10" s="124"/>
      <c r="O10" s="124"/>
      <c r="P10" s="124"/>
      <c r="Q10" s="5"/>
      <c r="R10" s="6"/>
      <c r="S10" s="1"/>
    </row>
    <row r="11" spans="1:19" s="2" customFormat="1" ht="15" customHeight="1" x14ac:dyDescent="0.25">
      <c r="A11" s="7"/>
      <c r="B11" s="7"/>
      <c r="C11" s="7"/>
      <c r="D11" s="7"/>
      <c r="E11" s="7"/>
      <c r="F11" s="7"/>
      <c r="G11" s="126" t="s">
        <v>40</v>
      </c>
      <c r="H11" s="126"/>
      <c r="I11" s="126"/>
      <c r="J11" s="126"/>
      <c r="K11" s="126"/>
      <c r="L11" s="126"/>
      <c r="M11" s="126"/>
      <c r="N11" s="126"/>
      <c r="O11" s="126"/>
      <c r="P11" s="126"/>
      <c r="Q11" s="1"/>
      <c r="S11" s="1"/>
    </row>
    <row r="12" spans="1:19" s="2" customFormat="1" ht="13.8" x14ac:dyDescent="0.25">
      <c r="A12" s="7"/>
      <c r="B12" s="7"/>
      <c r="C12" s="7"/>
      <c r="D12" s="7"/>
      <c r="E12" s="7"/>
      <c r="F12" s="7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"/>
      <c r="S12" s="1"/>
    </row>
    <row r="13" spans="1:19" s="2" customFormat="1" ht="11.4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1"/>
      <c r="S13" s="1"/>
    </row>
    <row r="14" spans="1:19" s="2" customFormat="1" ht="11.4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1"/>
      <c r="S14" s="1"/>
    </row>
    <row r="15" spans="1:19" s="2" customFormat="1" ht="11.4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1"/>
      <c r="S15" s="1"/>
    </row>
    <row r="16" spans="1:19" s="2" customFormat="1" ht="11.4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1"/>
      <c r="S16" s="1"/>
    </row>
    <row r="17" spans="1:19" s="2" customFormat="1" ht="11.4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12"/>
      <c r="Q17" s="1"/>
      <c r="S17" s="1"/>
    </row>
    <row r="18" spans="1:19" s="2" customFormat="1" ht="11.4" x14ac:dyDescent="0.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1"/>
      <c r="S18" s="1"/>
    </row>
    <row r="19" spans="1:19" s="2" customFormat="1" ht="15" customHeight="1" x14ac:dyDescent="0.2">
      <c r="A19" s="7"/>
      <c r="B19" s="7"/>
      <c r="C19" s="7"/>
      <c r="D19" s="7"/>
      <c r="E19" s="7"/>
      <c r="F19" s="7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"/>
      <c r="S19" s="1"/>
    </row>
    <row r="20" spans="1:19" s="2" customFormat="1" ht="11.4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1"/>
      <c r="S20" s="1"/>
    </row>
    <row r="21" spans="1:19" s="2" customFormat="1" ht="11.4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1"/>
      <c r="S21" s="1"/>
    </row>
    <row r="22" spans="1:19" s="2" customFormat="1" ht="11.4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1"/>
      <c r="S22" s="1"/>
    </row>
    <row r="23" spans="1:19" s="2" customFormat="1" ht="11.4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1"/>
      <c r="S23" s="1"/>
    </row>
    <row r="24" spans="1:19" s="2" customFormat="1" ht="11.4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1"/>
      <c r="S24" s="1"/>
    </row>
    <row r="25" spans="1:19" s="2" customFormat="1" ht="11.4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1"/>
      <c r="S25" s="1"/>
    </row>
    <row r="26" spans="1:19" s="2" customFormat="1" ht="11.4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1"/>
      <c r="S26" s="1"/>
    </row>
    <row r="27" spans="1:19" s="2" customFormat="1" ht="11.4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1"/>
      <c r="S27" s="1"/>
    </row>
    <row r="28" spans="1:19" s="2" customFormat="1" ht="11.4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1"/>
      <c r="S28" s="1"/>
    </row>
    <row r="29" spans="1:19" s="2" customFormat="1" ht="11.4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1"/>
      <c r="S29" s="1"/>
    </row>
    <row r="30" spans="1:19" s="2" customFormat="1" ht="11.4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1"/>
      <c r="S30" s="1"/>
    </row>
    <row r="31" spans="1:19" s="2" customFormat="1" ht="11.4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1"/>
      <c r="S31" s="1"/>
    </row>
    <row r="32" spans="1:19" s="2" customFormat="1" ht="11.4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1"/>
      <c r="S32" s="1"/>
    </row>
    <row r="33" spans="1:19" s="2" customFormat="1" ht="11.4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1"/>
      <c r="S33" s="1"/>
    </row>
    <row r="34" spans="1:19" hidden="1" x14ac:dyDescent="0.3"/>
    <row r="35" spans="1:19" hidden="1" x14ac:dyDescent="0.3"/>
    <row r="36" spans="1:19" hidden="1" x14ac:dyDescent="0.3"/>
    <row r="37" spans="1:19" hidden="1" x14ac:dyDescent="0.3"/>
    <row r="38" spans="1:19" hidden="1" x14ac:dyDescent="0.3"/>
  </sheetData>
  <mergeCells count="6">
    <mergeCell ref="G12:P12"/>
    <mergeCell ref="G2:P2"/>
    <mergeCell ref="G3:P3"/>
    <mergeCell ref="G9:P9"/>
    <mergeCell ref="G10:P10"/>
    <mergeCell ref="G11:P11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B4E634B-91D2-440B-8750-DA5524FEC293}">
          <x14:formula1>
            <xm:f>'C:\juan\SALUD\03. Carpeta de trabajo\[Plantilla_Ejecución presupuestal 2018.xlsx]Tablas'!#REF!</xm:f>
          </x14:formula1>
          <xm:sqref>D2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3F717-06BB-4040-BE0F-7A1CD27162CD}">
  <dimension ref="A1:S33"/>
  <sheetViews>
    <sheetView showGridLines="0" zoomScaleNormal="100" workbookViewId="0">
      <selection activeCell="K17" sqref="K17"/>
    </sheetView>
  </sheetViews>
  <sheetFormatPr defaultColWidth="0" defaultRowHeight="0" customHeight="1" zeroHeight="1" x14ac:dyDescent="0.3"/>
  <cols>
    <col min="1" max="15" width="8.88671875" style="14" customWidth="1"/>
    <col min="16" max="16" width="40.77734375" style="14" customWidth="1"/>
    <col min="17" max="19" width="6.33203125" customWidth="1"/>
    <col min="20" max="16384" width="8.88671875" hidden="1"/>
  </cols>
  <sheetData>
    <row r="1" spans="1:19" s="2" customFormat="1" ht="9" customHeight="1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1"/>
      <c r="S1" s="1"/>
    </row>
    <row r="2" spans="1:19" s="2" customFormat="1" ht="9" customHeight="1" x14ac:dyDescent="0.2">
      <c r="A2" s="8"/>
      <c r="B2" s="9"/>
      <c r="C2" s="9"/>
      <c r="D2" s="9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1"/>
      <c r="S2" s="1"/>
    </row>
    <row r="3" spans="1:19" s="2" customFormat="1" ht="18" x14ac:dyDescent="0.2">
      <c r="A3" s="7"/>
      <c r="B3" s="10"/>
      <c r="C3" s="10"/>
      <c r="D3" s="10"/>
      <c r="E3" s="10"/>
      <c r="F3" s="10"/>
      <c r="G3" s="15"/>
      <c r="H3" s="15"/>
      <c r="I3" s="15"/>
      <c r="J3" s="15"/>
      <c r="K3" s="15"/>
      <c r="L3" s="15"/>
      <c r="M3" s="15"/>
      <c r="N3" s="15"/>
      <c r="O3" s="15"/>
      <c r="P3" s="15"/>
      <c r="Q3" s="1"/>
      <c r="S3" s="1"/>
    </row>
    <row r="4" spans="1:19" s="2" customFormat="1" ht="13.8" x14ac:dyDescent="0.3">
      <c r="A4" s="7"/>
      <c r="B4" s="7"/>
      <c r="C4" s="7"/>
      <c r="D4" s="11"/>
      <c r="E4" s="11"/>
      <c r="F4" s="11"/>
      <c r="G4" s="11"/>
      <c r="H4" s="11"/>
      <c r="I4" s="11"/>
      <c r="J4" s="7"/>
      <c r="K4" s="7"/>
      <c r="L4" s="7"/>
      <c r="M4" s="7"/>
      <c r="N4" s="7"/>
      <c r="O4" s="7"/>
      <c r="P4" s="7"/>
      <c r="Q4" s="1"/>
      <c r="S4" s="1"/>
    </row>
    <row r="5" spans="1:19" s="2" customFormat="1" ht="11.4" x14ac:dyDescent="0.2">
      <c r="A5" s="7"/>
      <c r="B5" s="7"/>
      <c r="C5" s="7"/>
      <c r="D5" s="7"/>
      <c r="E5" s="7"/>
      <c r="F5" s="7"/>
      <c r="G5" s="7"/>
      <c r="H5" s="7"/>
      <c r="O5" s="7"/>
      <c r="P5" s="7"/>
      <c r="Q5" s="1"/>
      <c r="S5" s="1"/>
    </row>
    <row r="6" spans="1:19" s="2" customFormat="1" ht="23.4" x14ac:dyDescent="0.45">
      <c r="A6" s="7"/>
      <c r="B6" s="7"/>
      <c r="C6" s="7"/>
      <c r="D6" s="7"/>
      <c r="E6" s="7"/>
      <c r="F6" s="7"/>
      <c r="G6" s="7"/>
      <c r="H6" s="7"/>
      <c r="I6" s="19"/>
      <c r="J6" s="19"/>
      <c r="K6" s="19" t="s">
        <v>1</v>
      </c>
      <c r="L6" s="19"/>
      <c r="M6" s="19"/>
      <c r="N6" s="19"/>
      <c r="O6" s="7"/>
      <c r="Q6" s="1"/>
      <c r="S6" s="1"/>
    </row>
    <row r="7" spans="1:19" s="2" customFormat="1" ht="22.8" x14ac:dyDescent="0.4">
      <c r="A7" s="7"/>
      <c r="B7" s="7"/>
      <c r="C7" s="7"/>
      <c r="D7" s="7"/>
      <c r="E7" s="7"/>
      <c r="F7" s="7"/>
      <c r="G7" s="7"/>
      <c r="H7" s="7"/>
      <c r="K7" s="20"/>
      <c r="L7" s="20"/>
      <c r="O7" s="7"/>
      <c r="Q7" s="1"/>
      <c r="S7" s="1"/>
    </row>
    <row r="8" spans="1:19" s="2" customFormat="1" ht="22.8" x14ac:dyDescent="0.4">
      <c r="A8" s="7"/>
      <c r="B8" s="7"/>
      <c r="C8" s="7"/>
      <c r="D8" s="7"/>
      <c r="E8" s="7"/>
      <c r="F8" s="7"/>
      <c r="G8" s="7"/>
      <c r="H8" s="7"/>
      <c r="K8" s="21" t="s">
        <v>38</v>
      </c>
      <c r="L8" s="22"/>
      <c r="O8" s="7"/>
      <c r="Q8" s="1"/>
      <c r="S8" s="1"/>
    </row>
    <row r="9" spans="1:19" s="2" customFormat="1" ht="20.399999999999999" customHeight="1" x14ac:dyDescent="0.2">
      <c r="A9" s="7"/>
      <c r="B9" s="7"/>
      <c r="C9" s="7"/>
      <c r="D9" s="7"/>
      <c r="E9" s="7"/>
      <c r="F9" s="7"/>
      <c r="G9" s="16"/>
      <c r="H9" s="16"/>
      <c r="L9" s="23"/>
      <c r="O9" s="16"/>
      <c r="Q9" s="3"/>
      <c r="R9" s="4"/>
      <c r="S9" s="1"/>
    </row>
    <row r="10" spans="1:19" s="2" customFormat="1" ht="20.399999999999999" customHeight="1" x14ac:dyDescent="0.2">
      <c r="A10" s="7"/>
      <c r="B10" s="7"/>
      <c r="C10" s="7"/>
      <c r="D10" s="7"/>
      <c r="E10" s="7"/>
      <c r="F10" s="7"/>
      <c r="G10" s="15"/>
      <c r="H10" s="15"/>
      <c r="K10" s="2" t="s">
        <v>41</v>
      </c>
      <c r="L10" s="23"/>
      <c r="O10" s="15"/>
      <c r="Q10" s="5"/>
      <c r="R10" s="6"/>
      <c r="S10" s="1"/>
    </row>
    <row r="11" spans="1:19" s="2" customFormat="1" ht="20.399999999999999" customHeight="1" x14ac:dyDescent="0.25">
      <c r="A11" s="7"/>
      <c r="B11" s="7"/>
      <c r="C11" s="7"/>
      <c r="D11" s="7"/>
      <c r="E11" s="7"/>
      <c r="F11" s="7"/>
      <c r="G11" s="17"/>
      <c r="H11" s="17"/>
      <c r="I11" s="24"/>
      <c r="J11" s="24"/>
      <c r="K11" s="2" t="s">
        <v>42</v>
      </c>
      <c r="L11" s="23"/>
      <c r="M11" s="24"/>
      <c r="O11" s="17"/>
      <c r="Q11" s="1"/>
      <c r="S11" s="1"/>
    </row>
    <row r="12" spans="1:19" s="2" customFormat="1" ht="20.399999999999999" customHeight="1" x14ac:dyDescent="0.25">
      <c r="A12" s="7"/>
      <c r="B12" s="7"/>
      <c r="C12" s="7"/>
      <c r="D12" s="7"/>
      <c r="E12" s="7"/>
      <c r="F12" s="7"/>
      <c r="G12" s="18"/>
      <c r="H12" s="18"/>
      <c r="J12" s="24"/>
      <c r="K12" s="2" t="s">
        <v>43</v>
      </c>
      <c r="L12" s="23"/>
      <c r="M12" s="24"/>
      <c r="O12" s="18"/>
      <c r="Q12" s="1"/>
      <c r="S12" s="1"/>
    </row>
    <row r="13" spans="1:19" s="2" customFormat="1" ht="20.399999999999999" customHeight="1" x14ac:dyDescent="0.2">
      <c r="A13" s="7"/>
      <c r="B13" s="7"/>
      <c r="C13" s="7"/>
      <c r="D13" s="7"/>
      <c r="E13" s="7"/>
      <c r="F13" s="7"/>
      <c r="G13" s="7"/>
      <c r="H13" s="7"/>
      <c r="I13" s="24"/>
      <c r="J13" s="24"/>
      <c r="K13" s="2" t="s">
        <v>44</v>
      </c>
      <c r="L13" s="24"/>
      <c r="M13" s="24"/>
      <c r="O13" s="7"/>
      <c r="Q13" s="1"/>
      <c r="S13" s="1"/>
    </row>
    <row r="14" spans="1:19" s="2" customFormat="1" ht="20.399999999999999" customHeight="1" x14ac:dyDescent="0.2">
      <c r="A14" s="7"/>
      <c r="B14" s="7"/>
      <c r="C14" s="7"/>
      <c r="D14" s="7"/>
      <c r="E14" s="7"/>
      <c r="F14" s="7"/>
      <c r="G14" s="7"/>
      <c r="H14" s="7"/>
      <c r="I14" s="24"/>
      <c r="J14" s="24"/>
      <c r="K14" s="2" t="s">
        <v>45</v>
      </c>
      <c r="L14" s="24"/>
      <c r="M14" s="24"/>
      <c r="O14" s="7"/>
      <c r="Q14" s="1"/>
      <c r="S14" s="1"/>
    </row>
    <row r="15" spans="1:19" s="2" customFormat="1" ht="20.399999999999999" customHeight="1" x14ac:dyDescent="0.2">
      <c r="A15" s="7"/>
      <c r="B15" s="7"/>
      <c r="C15" s="7"/>
      <c r="D15" s="7"/>
      <c r="E15" s="7"/>
      <c r="F15" s="7"/>
      <c r="G15" s="7"/>
      <c r="H15" s="7"/>
      <c r="I15" s="24"/>
      <c r="J15" s="24"/>
      <c r="L15" s="24"/>
      <c r="M15" s="24"/>
      <c r="O15" s="7"/>
      <c r="Q15" s="1"/>
      <c r="S15" s="1"/>
    </row>
    <row r="16" spans="1:19" s="2" customFormat="1" ht="20.399999999999999" customHeight="1" x14ac:dyDescent="0.2">
      <c r="A16" s="7"/>
      <c r="B16" s="7"/>
      <c r="C16" s="7"/>
      <c r="D16" s="7"/>
      <c r="E16" s="7"/>
      <c r="F16" s="7"/>
      <c r="G16" s="7"/>
      <c r="H16" s="7"/>
      <c r="I16" s="24"/>
      <c r="J16" s="24"/>
      <c r="L16" s="24"/>
      <c r="M16" s="24"/>
      <c r="O16" s="7"/>
      <c r="Q16" s="1"/>
      <c r="S16" s="1"/>
    </row>
    <row r="17" spans="1:19" s="2" customFormat="1" ht="11.4" x14ac:dyDescent="0.2">
      <c r="A17" s="7"/>
      <c r="B17" s="7"/>
      <c r="C17" s="7"/>
      <c r="D17" s="7"/>
      <c r="E17" s="7"/>
      <c r="F17" s="7"/>
      <c r="G17" s="7"/>
      <c r="H17" s="7"/>
      <c r="I17" s="24"/>
      <c r="J17" s="24"/>
      <c r="L17" s="24"/>
      <c r="M17" s="24"/>
      <c r="O17" s="7"/>
      <c r="Q17" s="1"/>
      <c r="S17" s="1"/>
    </row>
    <row r="18" spans="1:19" s="2" customFormat="1" ht="14.4" x14ac:dyDescent="0.3">
      <c r="A18" s="7"/>
      <c r="B18" s="7"/>
      <c r="C18" s="7"/>
      <c r="D18" s="7"/>
      <c r="E18" s="7"/>
      <c r="F18" s="7"/>
      <c r="G18" s="7"/>
      <c r="H18" s="7"/>
      <c r="I18" s="24"/>
      <c r="J18" s="24"/>
      <c r="K18"/>
      <c r="L18" s="24"/>
      <c r="O18" s="7"/>
      <c r="Q18" s="1"/>
      <c r="S18" s="1"/>
    </row>
    <row r="19" spans="1:19" s="2" customFormat="1" ht="13.8" x14ac:dyDescent="0.2">
      <c r="A19" s="7"/>
      <c r="B19" s="7"/>
      <c r="C19" s="7"/>
      <c r="D19" s="7"/>
      <c r="E19" s="7"/>
      <c r="F19" s="7"/>
      <c r="G19" s="13"/>
      <c r="H19" s="13"/>
      <c r="I19" s="24"/>
      <c r="J19" s="24"/>
      <c r="K19" s="24"/>
      <c r="L19" s="24"/>
      <c r="O19" s="13"/>
      <c r="Q19" s="1"/>
      <c r="S19" s="1"/>
    </row>
    <row r="20" spans="1:19" s="2" customFormat="1" ht="11.4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O20" s="7"/>
      <c r="Q20" s="1"/>
      <c r="S20" s="1"/>
    </row>
    <row r="21" spans="1:19" s="2" customFormat="1" ht="11.4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O21" s="7"/>
      <c r="Q21" s="1"/>
      <c r="S21" s="1"/>
    </row>
    <row r="22" spans="1:19" s="2" customFormat="1" ht="11.4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O22" s="7"/>
      <c r="Q22" s="1"/>
      <c r="S22" s="1"/>
    </row>
    <row r="23" spans="1:19" s="2" customFormat="1" ht="11.4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O23" s="7"/>
      <c r="Q23" s="1"/>
      <c r="S23" s="1"/>
    </row>
    <row r="24" spans="1:19" s="2" customFormat="1" ht="11.4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Q24" s="1"/>
      <c r="S24" s="1"/>
    </row>
    <row r="25" spans="1:19" s="2" customFormat="1" ht="11.4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1"/>
      <c r="S25" s="1"/>
    </row>
    <row r="26" spans="1:19" s="2" customFormat="1" ht="11.4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1"/>
      <c r="S26" s="1"/>
    </row>
    <row r="27" spans="1:19" s="2" customFormat="1" ht="11.4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1"/>
      <c r="S27" s="1"/>
    </row>
    <row r="28" spans="1:19" s="2" customFormat="1" ht="11.4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1"/>
      <c r="S28" s="1"/>
    </row>
    <row r="29" spans="1:19" s="2" customFormat="1" ht="11.4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1"/>
      <c r="S29" s="1"/>
    </row>
    <row r="30" spans="1:19" s="2" customFormat="1" ht="11.4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1"/>
      <c r="S30" s="1"/>
    </row>
    <row r="31" spans="1:19" s="2" customFormat="1" ht="11.4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1"/>
      <c r="S31" s="1"/>
    </row>
    <row r="32" spans="1:19" s="2" customFormat="1" ht="11.4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1"/>
      <c r="S32" s="1"/>
    </row>
    <row r="33" spans="1:19" s="2" customFormat="1" ht="11.4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1"/>
      <c r="S33" s="1"/>
    </row>
  </sheetData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4F8DE94-DC35-457C-A997-038EE807EA56}">
          <x14:formula1>
            <xm:f>'C:\juan\SALUD\03. Carpeta de trabajo\[Plantilla_Ejecución presupuestal 2018.xlsx]Tablas'!#REF!</xm:f>
          </x14:formula1>
          <xm:sqref>D2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E9A0F-ECCD-4D43-8A5E-3FAAD2EA35F4}">
  <dimension ref="B2:X82"/>
  <sheetViews>
    <sheetView showGridLines="0" tabSelected="1" zoomScaleNormal="100" workbookViewId="0">
      <selection activeCell="N11" sqref="N11:O16"/>
    </sheetView>
  </sheetViews>
  <sheetFormatPr defaultRowHeight="14.4" x14ac:dyDescent="0.3"/>
  <cols>
    <col min="2" max="2" width="5.109375" customWidth="1"/>
    <col min="3" max="3" width="2.21875" customWidth="1"/>
    <col min="4" max="4" width="10.6640625" customWidth="1"/>
    <col min="5" max="5" width="10.44140625" customWidth="1"/>
    <col min="6" max="6" width="10.33203125" bestFit="1" customWidth="1"/>
    <col min="7" max="7" width="11.33203125" bestFit="1" customWidth="1"/>
  </cols>
  <sheetData>
    <row r="2" spans="2:24" ht="22.8" x14ac:dyDescent="0.3">
      <c r="D2" s="128" t="s">
        <v>117</v>
      </c>
      <c r="E2" s="128"/>
      <c r="F2" s="128"/>
      <c r="G2" s="128"/>
      <c r="H2" s="128"/>
      <c r="I2" s="128"/>
      <c r="J2" s="128"/>
      <c r="K2" s="128"/>
      <c r="L2" s="128"/>
      <c r="M2" s="128"/>
      <c r="N2" s="128"/>
      <c r="P2" s="129" t="s">
        <v>118</v>
      </c>
      <c r="Q2" s="129"/>
      <c r="R2" s="129"/>
      <c r="S2" s="129"/>
      <c r="T2" s="129"/>
      <c r="U2" s="129"/>
      <c r="V2" s="129"/>
      <c r="W2" s="129"/>
      <c r="X2" s="129"/>
    </row>
    <row r="3" spans="2:24" x14ac:dyDescent="0.3">
      <c r="P3" s="130" t="s">
        <v>102</v>
      </c>
      <c r="Q3" s="130"/>
      <c r="R3" s="130"/>
      <c r="S3" s="130"/>
      <c r="T3" s="130"/>
      <c r="U3" s="130"/>
      <c r="V3" s="130"/>
      <c r="W3" s="130"/>
      <c r="X3" s="130"/>
    </row>
    <row r="6" spans="2:24" ht="14.4" customHeight="1" x14ac:dyDescent="0.3">
      <c r="B6" s="50" t="s">
        <v>46</v>
      </c>
      <c r="D6" s="131" t="s">
        <v>47</v>
      </c>
      <c r="E6" s="131"/>
      <c r="F6" s="131"/>
      <c r="G6" s="131"/>
      <c r="H6" s="131"/>
      <c r="I6" s="131"/>
      <c r="J6" s="51"/>
      <c r="K6" s="97"/>
      <c r="L6" s="97"/>
      <c r="M6" s="97"/>
      <c r="N6" s="97"/>
      <c r="O6" s="97"/>
      <c r="P6" s="60"/>
      <c r="Q6" s="60"/>
      <c r="R6" s="60"/>
      <c r="S6" s="60"/>
      <c r="T6" s="60"/>
      <c r="U6" s="60"/>
      <c r="V6" s="60"/>
    </row>
    <row r="7" spans="2:24" x14ac:dyDescent="0.3">
      <c r="D7" s="132" t="s">
        <v>48</v>
      </c>
      <c r="E7" s="132"/>
      <c r="F7" s="132"/>
      <c r="G7" s="132"/>
      <c r="H7" s="132"/>
      <c r="I7" s="132"/>
      <c r="J7" s="53"/>
      <c r="K7" s="98"/>
      <c r="L7" s="98"/>
      <c r="M7" s="98"/>
      <c r="N7" s="98"/>
      <c r="O7" s="98"/>
      <c r="P7" s="60"/>
      <c r="Q7" s="60"/>
      <c r="R7" s="60"/>
      <c r="S7" s="60"/>
      <c r="T7" s="60"/>
      <c r="U7" s="60"/>
      <c r="V7" s="60"/>
    </row>
    <row r="8" spans="2:24" ht="4.8" customHeight="1" x14ac:dyDescent="0.3">
      <c r="D8" s="54"/>
      <c r="E8" s="54"/>
      <c r="F8" s="54"/>
      <c r="G8" s="54"/>
      <c r="H8" s="54"/>
      <c r="I8" s="54"/>
      <c r="J8" s="54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</row>
    <row r="9" spans="2:24" x14ac:dyDescent="0.3">
      <c r="D9" s="55" t="s">
        <v>49</v>
      </c>
      <c r="E9" s="56"/>
      <c r="F9" s="56">
        <v>2019</v>
      </c>
      <c r="G9" s="56" t="s">
        <v>50</v>
      </c>
      <c r="H9" s="56" t="s">
        <v>51</v>
      </c>
      <c r="I9" s="56" t="s">
        <v>52</v>
      </c>
      <c r="J9" s="57"/>
      <c r="K9" s="59"/>
      <c r="L9" s="59"/>
      <c r="M9" s="59"/>
      <c r="N9" s="59"/>
      <c r="O9" s="59"/>
      <c r="P9" s="60"/>
      <c r="Q9" s="60"/>
      <c r="R9" s="60"/>
      <c r="S9" s="60"/>
      <c r="T9" s="60"/>
      <c r="U9" s="60"/>
      <c r="V9" s="60"/>
    </row>
    <row r="10" spans="2:24" x14ac:dyDescent="0.3">
      <c r="D10" s="61" t="s">
        <v>53</v>
      </c>
      <c r="E10" s="62"/>
      <c r="F10" s="63">
        <f>+F11+F14</f>
        <v>2607816</v>
      </c>
      <c r="G10" s="63">
        <f t="shared" ref="G10:I10" si="0">+G11+G14</f>
        <v>2285687.2000000002</v>
      </c>
      <c r="H10" s="63">
        <f t="shared" si="0"/>
        <v>2434640.5</v>
      </c>
      <c r="I10" s="63">
        <f t="shared" si="0"/>
        <v>2432704.7999999998</v>
      </c>
      <c r="J10" s="99"/>
      <c r="K10" s="59"/>
      <c r="L10" s="59"/>
      <c r="M10" s="59"/>
      <c r="N10" s="59"/>
      <c r="O10" s="59"/>
      <c r="P10" s="60"/>
      <c r="Q10" s="60"/>
      <c r="R10" s="60"/>
      <c r="S10" s="60"/>
      <c r="T10" s="60"/>
      <c r="U10" s="60"/>
      <c r="V10" s="60"/>
    </row>
    <row r="11" spans="2:24" x14ac:dyDescent="0.3">
      <c r="D11" s="64" t="s">
        <v>54</v>
      </c>
      <c r="E11" s="65"/>
      <c r="F11" s="66">
        <f>+F12+F13</f>
        <v>1683563.4</v>
      </c>
      <c r="G11" s="66">
        <f t="shared" ref="G11:I11" si="1">+G12+G13</f>
        <v>1420253.2</v>
      </c>
      <c r="H11" s="66">
        <f t="shared" si="1"/>
        <v>871913.5</v>
      </c>
      <c r="I11" s="66">
        <f t="shared" si="1"/>
        <v>1234101.3</v>
      </c>
      <c r="J11" s="67"/>
      <c r="K11" s="59"/>
      <c r="L11" s="59"/>
      <c r="M11" s="59"/>
      <c r="N11" s="59"/>
      <c r="O11" s="59"/>
      <c r="P11" s="60"/>
      <c r="Q11" s="60"/>
      <c r="R11" s="60"/>
      <c r="S11" s="60"/>
      <c r="T11" s="60"/>
      <c r="U11" s="60"/>
      <c r="V11" s="60"/>
    </row>
    <row r="12" spans="2:24" x14ac:dyDescent="0.3">
      <c r="D12" s="64"/>
      <c r="E12" s="65" t="s">
        <v>55</v>
      </c>
      <c r="F12" s="66">
        <v>1618499.7</v>
      </c>
      <c r="G12" s="66">
        <v>1343971.4</v>
      </c>
      <c r="H12" s="66">
        <v>810061.4</v>
      </c>
      <c r="I12" s="66">
        <v>1159174.6000000001</v>
      </c>
      <c r="J12" s="67">
        <f>+I12/F12-1</f>
        <v>-0.28379683975227177</v>
      </c>
      <c r="K12" s="59"/>
      <c r="L12" s="59"/>
      <c r="M12" s="59"/>
      <c r="N12" s="59"/>
      <c r="O12" s="59"/>
      <c r="P12" s="60"/>
      <c r="Q12" s="60"/>
      <c r="R12" s="60"/>
      <c r="S12" s="60"/>
      <c r="T12" s="60"/>
      <c r="U12" s="60"/>
      <c r="V12" s="60"/>
    </row>
    <row r="13" spans="2:24" x14ac:dyDescent="0.3">
      <c r="D13" s="64"/>
      <c r="E13" s="65" t="s">
        <v>56</v>
      </c>
      <c r="F13" s="66">
        <v>65063.7</v>
      </c>
      <c r="G13" s="66">
        <v>76281.8</v>
      </c>
      <c r="H13" s="66">
        <v>61852.1</v>
      </c>
      <c r="I13" s="66">
        <v>74926.7</v>
      </c>
      <c r="J13" s="99"/>
      <c r="K13" s="59"/>
      <c r="L13" s="59"/>
      <c r="M13" s="59"/>
      <c r="N13" s="59"/>
      <c r="O13" s="59"/>
      <c r="P13" s="60"/>
      <c r="Q13" s="60"/>
      <c r="R13" s="60"/>
      <c r="S13" s="60"/>
      <c r="T13" s="60"/>
      <c r="U13" s="60"/>
      <c r="V13" s="60"/>
    </row>
    <row r="14" spans="2:24" x14ac:dyDescent="0.3">
      <c r="D14" s="68" t="s">
        <v>57</v>
      </c>
      <c r="E14" s="69"/>
      <c r="F14" s="70">
        <v>924252.6</v>
      </c>
      <c r="G14" s="70">
        <v>865434</v>
      </c>
      <c r="H14" s="70">
        <v>1562727</v>
      </c>
      <c r="I14" s="70">
        <v>1198603.5</v>
      </c>
      <c r="J14" s="67">
        <f>+I14/F14-1</f>
        <v>0.29683541057931562</v>
      </c>
      <c r="K14" s="59"/>
      <c r="L14" s="59"/>
      <c r="M14" s="59"/>
      <c r="N14" s="59"/>
      <c r="O14" s="59"/>
      <c r="P14" s="60"/>
      <c r="Q14" s="60"/>
      <c r="R14" s="60"/>
      <c r="S14" s="60"/>
      <c r="T14" s="60"/>
      <c r="U14" s="60"/>
      <c r="V14" s="60"/>
    </row>
    <row r="15" spans="2:24" x14ac:dyDescent="0.3">
      <c r="D15" s="64" t="s">
        <v>58</v>
      </c>
      <c r="E15" s="65"/>
      <c r="F15" s="71">
        <f>+F13/F11</f>
        <v>3.8646421037663331E-2</v>
      </c>
      <c r="G15" s="71">
        <f t="shared" ref="G15:I15" si="2">+G13/G11</f>
        <v>5.371000044217468E-2</v>
      </c>
      <c r="H15" s="71">
        <f t="shared" si="2"/>
        <v>7.0938344227953809E-2</v>
      </c>
      <c r="I15" s="71">
        <f t="shared" si="2"/>
        <v>6.0713573512968501E-2</v>
      </c>
      <c r="J15" s="99"/>
      <c r="K15" s="59"/>
      <c r="L15" s="59"/>
      <c r="M15" s="59"/>
      <c r="N15" s="59"/>
      <c r="O15" s="59"/>
      <c r="P15" s="60"/>
      <c r="Q15" s="60"/>
      <c r="R15" s="60"/>
      <c r="S15" s="60"/>
      <c r="T15" s="60"/>
      <c r="U15" s="60"/>
      <c r="V15" s="60"/>
    </row>
    <row r="16" spans="2:24" x14ac:dyDescent="0.3">
      <c r="D16" s="68" t="s">
        <v>59</v>
      </c>
      <c r="E16" s="69"/>
      <c r="F16" s="70">
        <v>1321720.3999999999</v>
      </c>
      <c r="G16" s="70">
        <v>1091649.2</v>
      </c>
      <c r="H16" s="70">
        <v>640272</v>
      </c>
      <c r="I16" s="70">
        <v>930454.6</v>
      </c>
      <c r="J16" s="99"/>
      <c r="K16" s="59"/>
      <c r="L16" s="59"/>
      <c r="M16" s="59"/>
      <c r="N16" s="59"/>
      <c r="O16" s="59"/>
      <c r="P16" s="60"/>
      <c r="Q16" s="60"/>
      <c r="R16" s="60"/>
      <c r="S16" s="60"/>
      <c r="T16" s="60"/>
      <c r="U16" s="60"/>
      <c r="V16" s="60"/>
    </row>
    <row r="17" spans="2:24" x14ac:dyDescent="0.3">
      <c r="D17" s="68"/>
      <c r="E17" s="69" t="s">
        <v>60</v>
      </c>
      <c r="F17" s="69">
        <f>+F16/F12</f>
        <v>0.81663308309541238</v>
      </c>
      <c r="G17" s="69">
        <f t="shared" ref="G17:I17" si="3">+G16/G12</f>
        <v>0.81225627271532719</v>
      </c>
      <c r="H17" s="69">
        <f t="shared" si="3"/>
        <v>0.79039934503730214</v>
      </c>
      <c r="I17" s="69">
        <f t="shared" si="3"/>
        <v>0.80268718793527727</v>
      </c>
      <c r="J17" s="99"/>
      <c r="K17" s="59"/>
      <c r="L17" s="59"/>
      <c r="M17" s="59"/>
      <c r="N17" s="59"/>
      <c r="O17" s="59"/>
      <c r="P17" s="60"/>
      <c r="Q17" s="60"/>
      <c r="R17" s="60"/>
      <c r="S17" s="60"/>
      <c r="T17" s="60"/>
      <c r="U17" s="60"/>
      <c r="V17" s="60"/>
    </row>
    <row r="18" spans="2:24" x14ac:dyDescent="0.3">
      <c r="D18" s="73" t="s">
        <v>61</v>
      </c>
      <c r="E18" s="74"/>
      <c r="F18" s="75">
        <v>296779.40000000002</v>
      </c>
      <c r="G18" s="75">
        <v>252322.2</v>
      </c>
      <c r="H18" s="75">
        <v>169789.4</v>
      </c>
      <c r="I18" s="75">
        <v>228720</v>
      </c>
      <c r="J18" s="99"/>
      <c r="K18" s="59"/>
      <c r="L18" s="59"/>
      <c r="M18" s="59"/>
      <c r="N18" s="59"/>
      <c r="O18" s="59"/>
      <c r="P18" s="60"/>
      <c r="Q18" s="60"/>
      <c r="R18" s="60"/>
      <c r="S18" s="60"/>
      <c r="T18" s="60"/>
      <c r="U18" s="60"/>
      <c r="V18" s="60"/>
    </row>
    <row r="19" spans="2:24" x14ac:dyDescent="0.3">
      <c r="D19" s="76" t="s">
        <v>62</v>
      </c>
      <c r="E19" s="76"/>
      <c r="F19" s="76"/>
      <c r="G19" s="76"/>
      <c r="H19" s="76"/>
      <c r="I19" s="76"/>
      <c r="J19" s="100"/>
      <c r="K19" s="101"/>
      <c r="L19" s="101"/>
      <c r="M19" s="101"/>
      <c r="N19" s="101"/>
      <c r="O19" s="101"/>
      <c r="P19" s="60"/>
      <c r="Q19" s="60"/>
      <c r="R19" s="60"/>
      <c r="S19" s="60"/>
      <c r="T19" s="60"/>
      <c r="U19" s="60"/>
      <c r="V19" s="60"/>
    </row>
    <row r="20" spans="2:24" x14ac:dyDescent="0.3">
      <c r="D20" s="78" t="s">
        <v>63</v>
      </c>
      <c r="E20" s="79"/>
      <c r="F20" s="79"/>
      <c r="G20" s="79"/>
      <c r="H20" s="79"/>
      <c r="I20" s="79"/>
      <c r="J20" s="79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</row>
    <row r="21" spans="2:24" x14ac:dyDescent="0.3">
      <c r="D21" s="25" t="s">
        <v>64</v>
      </c>
      <c r="E21" s="79"/>
      <c r="F21" s="79"/>
      <c r="G21" s="79"/>
      <c r="H21" s="79"/>
      <c r="I21" s="79"/>
      <c r="J21" s="79"/>
      <c r="P21" s="76" t="s">
        <v>62</v>
      </c>
    </row>
    <row r="22" spans="2:24" x14ac:dyDescent="0.3">
      <c r="P22" s="78" t="s">
        <v>63</v>
      </c>
    </row>
    <row r="23" spans="2:24" x14ac:dyDescent="0.3">
      <c r="P23" s="25" t="s">
        <v>64</v>
      </c>
    </row>
    <row r="24" spans="2:24" x14ac:dyDescent="0.3">
      <c r="B24" s="50" t="s">
        <v>65</v>
      </c>
      <c r="C24" s="80"/>
      <c r="D24" s="127" t="s">
        <v>66</v>
      </c>
      <c r="E24" s="127"/>
      <c r="F24" s="127"/>
      <c r="G24" s="127"/>
      <c r="H24" s="127"/>
      <c r="I24" s="127"/>
      <c r="J24" s="127"/>
      <c r="K24" s="127"/>
      <c r="L24" s="127"/>
      <c r="M24" s="127"/>
    </row>
    <row r="25" spans="2:24" ht="16.2" x14ac:dyDescent="0.3">
      <c r="C25" s="53"/>
      <c r="D25" s="132" t="s">
        <v>67</v>
      </c>
      <c r="E25" s="132"/>
      <c r="F25" s="132"/>
      <c r="G25" s="132"/>
      <c r="H25" s="132"/>
      <c r="I25" s="132"/>
      <c r="J25" s="132"/>
      <c r="K25" s="132"/>
      <c r="L25" s="132"/>
      <c r="M25" s="132"/>
      <c r="P25" s="129" t="s">
        <v>103</v>
      </c>
      <c r="Q25" s="129"/>
      <c r="R25" s="129"/>
      <c r="S25" s="129"/>
      <c r="T25" s="129"/>
      <c r="U25" s="129"/>
      <c r="V25" s="129"/>
      <c r="W25" s="129"/>
      <c r="X25" s="129"/>
    </row>
    <row r="26" spans="2:24" ht="16.2" x14ac:dyDescent="0.3">
      <c r="C26" s="54"/>
      <c r="D26" s="133" t="s">
        <v>68</v>
      </c>
      <c r="E26" s="133"/>
      <c r="F26" s="135">
        <v>2019</v>
      </c>
      <c r="G26" s="136"/>
      <c r="H26" s="136"/>
      <c r="I26" s="136"/>
      <c r="J26" s="135" t="s">
        <v>105</v>
      </c>
      <c r="K26" s="136"/>
      <c r="L26" s="136"/>
      <c r="M26" s="136"/>
      <c r="P26" s="130" t="s">
        <v>102</v>
      </c>
      <c r="Q26" s="130"/>
      <c r="R26" s="130"/>
      <c r="S26" s="130"/>
      <c r="T26" s="130"/>
      <c r="U26" s="130"/>
      <c r="V26" s="130"/>
      <c r="W26" s="130"/>
      <c r="X26" s="130"/>
    </row>
    <row r="27" spans="2:24" ht="20.399999999999999" x14ac:dyDescent="0.3">
      <c r="D27" s="134"/>
      <c r="E27" s="134"/>
      <c r="F27" s="81" t="s">
        <v>69</v>
      </c>
      <c r="G27" s="82" t="s">
        <v>70</v>
      </c>
      <c r="H27" s="82" t="s">
        <v>71</v>
      </c>
      <c r="I27" s="82" t="s">
        <v>72</v>
      </c>
      <c r="J27" s="81" t="s">
        <v>69</v>
      </c>
      <c r="K27" s="82" t="s">
        <v>70</v>
      </c>
      <c r="L27" s="82" t="s">
        <v>108</v>
      </c>
      <c r="M27" s="82" t="s">
        <v>72</v>
      </c>
    </row>
    <row r="28" spans="2:24" ht="16.2" x14ac:dyDescent="0.3">
      <c r="D28" s="83" t="s">
        <v>73</v>
      </c>
      <c r="E28" s="84"/>
      <c r="F28" s="85">
        <v>396092.8</v>
      </c>
      <c r="G28" s="86">
        <v>24613.599999999999</v>
      </c>
      <c r="H28" s="87">
        <f>+G28+F28</f>
        <v>420706.39999999997</v>
      </c>
      <c r="I28" s="88">
        <f>+F28/H28</f>
        <v>0.94149459100218114</v>
      </c>
      <c r="J28" s="85">
        <v>406690.7</v>
      </c>
      <c r="K28" s="86">
        <v>22324.3</v>
      </c>
      <c r="L28" s="87">
        <f>+K28+J28</f>
        <v>429015</v>
      </c>
      <c r="M28" s="88">
        <f>+J28/L28</f>
        <v>0.94796382410871416</v>
      </c>
      <c r="Q28" s="119"/>
      <c r="R28" s="119"/>
      <c r="S28" s="119" t="s">
        <v>104</v>
      </c>
      <c r="T28" s="119" t="s">
        <v>119</v>
      </c>
      <c r="U28" s="119"/>
      <c r="V28" s="119"/>
    </row>
    <row r="29" spans="2:24" x14ac:dyDescent="0.3">
      <c r="D29" s="83" t="s">
        <v>74</v>
      </c>
      <c r="E29" s="84"/>
      <c r="F29" s="85">
        <v>133159.79999999999</v>
      </c>
      <c r="G29" s="86">
        <v>24487.4</v>
      </c>
      <c r="H29" s="87">
        <f t="shared" ref="H29:H34" si="4">+G29+F29</f>
        <v>157647.19999999998</v>
      </c>
      <c r="I29" s="88">
        <f t="shared" ref="I29:I34" si="5">+F29/H29</f>
        <v>0.84466961671377605</v>
      </c>
      <c r="J29" s="85">
        <v>81379.600000000006</v>
      </c>
      <c r="K29" s="86">
        <v>16521.7</v>
      </c>
      <c r="L29" s="87">
        <f t="shared" ref="L29:L34" si="6">+K29+J29</f>
        <v>97901.3</v>
      </c>
      <c r="M29" s="117">
        <f t="shared" ref="M29:M34" si="7">+J29/L29</f>
        <v>0.83124126033055745</v>
      </c>
      <c r="N29" s="102"/>
      <c r="Q29" s="119"/>
      <c r="R29" s="119" t="s">
        <v>41</v>
      </c>
      <c r="S29" s="120">
        <f>+Cajamarca!F17</f>
        <v>0.90820489343561783</v>
      </c>
      <c r="T29" s="120">
        <f>+Cajamarca!I17</f>
        <v>0.94912744828713558</v>
      </c>
      <c r="U29" s="120"/>
      <c r="V29" s="119"/>
    </row>
    <row r="30" spans="2:24" x14ac:dyDescent="0.3">
      <c r="D30" s="83" t="s">
        <v>75</v>
      </c>
      <c r="E30" s="84"/>
      <c r="F30" s="85">
        <v>4496.6000000000004</v>
      </c>
      <c r="G30" s="86">
        <v>4981.7</v>
      </c>
      <c r="H30" s="87">
        <f t="shared" si="4"/>
        <v>9478.2999999999993</v>
      </c>
      <c r="I30" s="88">
        <f t="shared" si="5"/>
        <v>0.47440996803224217</v>
      </c>
      <c r="J30" s="85" t="s">
        <v>111</v>
      </c>
      <c r="K30" s="86" t="s">
        <v>111</v>
      </c>
      <c r="L30" s="87" t="e">
        <f t="shared" si="6"/>
        <v>#VALUE!</v>
      </c>
      <c r="M30" s="117" t="e">
        <f t="shared" si="7"/>
        <v>#VALUE!</v>
      </c>
      <c r="N30" s="103"/>
      <c r="Q30" s="119"/>
      <c r="R30" s="119" t="s">
        <v>42</v>
      </c>
      <c r="S30" s="120">
        <f>+'La Libertad'!F17</f>
        <v>0.75414193920539674</v>
      </c>
      <c r="T30" s="120">
        <f>+'La Libertad'!I17</f>
        <v>0.74634650468921748</v>
      </c>
      <c r="U30" s="120"/>
      <c r="V30" s="119"/>
    </row>
    <row r="31" spans="2:24" x14ac:dyDescent="0.3">
      <c r="D31" s="83" t="s">
        <v>76</v>
      </c>
      <c r="E31" s="84"/>
      <c r="F31" s="85">
        <v>351427.2</v>
      </c>
      <c r="G31" s="86">
        <v>76792.899999999994</v>
      </c>
      <c r="H31" s="87">
        <f t="shared" si="4"/>
        <v>428220.1</v>
      </c>
      <c r="I31" s="88">
        <f t="shared" si="5"/>
        <v>0.82066955754762572</v>
      </c>
      <c r="J31" s="85">
        <v>207733.5</v>
      </c>
      <c r="K31" s="86">
        <v>38629.1</v>
      </c>
      <c r="L31" s="87">
        <f t="shared" si="6"/>
        <v>246362.6</v>
      </c>
      <c r="M31" s="117">
        <f t="shared" si="7"/>
        <v>0.84320225553716355</v>
      </c>
      <c r="N31" s="103"/>
      <c r="Q31" s="119"/>
      <c r="R31" s="119" t="s">
        <v>43</v>
      </c>
      <c r="S31" s="120">
        <f>+Lambayeque!F17</f>
        <v>0.80040795887807525</v>
      </c>
      <c r="T31" s="120">
        <f>+Lambayeque!I17</f>
        <v>0.66751280833247362</v>
      </c>
      <c r="U31" s="120"/>
      <c r="V31" s="119"/>
    </row>
    <row r="32" spans="2:24" x14ac:dyDescent="0.3">
      <c r="D32" s="83" t="s">
        <v>77</v>
      </c>
      <c r="E32" s="84"/>
      <c r="F32" s="85">
        <v>9744</v>
      </c>
      <c r="G32" s="86">
        <v>4584.1000000000004</v>
      </c>
      <c r="H32" s="87">
        <f t="shared" si="4"/>
        <v>14328.1</v>
      </c>
      <c r="I32" s="88">
        <f t="shared" si="5"/>
        <v>0.68006225528855879</v>
      </c>
      <c r="J32" s="85" t="s">
        <v>111</v>
      </c>
      <c r="K32" s="86" t="s">
        <v>111</v>
      </c>
      <c r="L32" s="87" t="e">
        <f t="shared" si="6"/>
        <v>#VALUE!</v>
      </c>
      <c r="M32" s="117" t="e">
        <f t="shared" si="7"/>
        <v>#VALUE!</v>
      </c>
      <c r="N32" s="103"/>
      <c r="Q32" s="119"/>
      <c r="R32" s="119" t="s">
        <v>44</v>
      </c>
      <c r="S32" s="120">
        <f>+Piura!F17</f>
        <v>0.81095060858504853</v>
      </c>
      <c r="T32" s="120">
        <f>+Piura!I17</f>
        <v>0.76492546699894826</v>
      </c>
      <c r="U32" s="120"/>
      <c r="V32" s="119"/>
    </row>
    <row r="33" spans="2:24" x14ac:dyDescent="0.3">
      <c r="D33" s="89" t="s">
        <v>78</v>
      </c>
      <c r="E33" s="90"/>
      <c r="F33" s="91">
        <v>426799.8</v>
      </c>
      <c r="G33" s="92">
        <v>161319.6</v>
      </c>
      <c r="H33" s="93">
        <f t="shared" si="4"/>
        <v>588119.4</v>
      </c>
      <c r="I33" s="94">
        <f t="shared" si="5"/>
        <v>0.72570263793372569</v>
      </c>
      <c r="J33" s="91">
        <v>230838.6</v>
      </c>
      <c r="K33" s="92">
        <v>146391.9</v>
      </c>
      <c r="L33" s="93">
        <f t="shared" si="6"/>
        <v>377230.5</v>
      </c>
      <c r="M33" s="118">
        <f t="shared" si="7"/>
        <v>0.61192984130392425</v>
      </c>
      <c r="N33" s="103"/>
      <c r="Q33" s="119"/>
      <c r="R33" s="119" t="s">
        <v>45</v>
      </c>
      <c r="S33" s="120">
        <f>+Tumbes!F17</f>
        <v>0.80675542874643114</v>
      </c>
      <c r="T33" s="120">
        <f>+Tumbes!I17</f>
        <v>0.78200452301398293</v>
      </c>
      <c r="U33" s="120"/>
      <c r="V33" s="119"/>
    </row>
    <row r="34" spans="2:24" x14ac:dyDescent="0.3">
      <c r="D34" s="89" t="s">
        <v>2</v>
      </c>
      <c r="E34" s="90"/>
      <c r="F34" s="91">
        <f t="shared" ref="F34:G34" si="8">SUM(F28:F33)</f>
        <v>1321720.2</v>
      </c>
      <c r="G34" s="92">
        <f t="shared" si="8"/>
        <v>296779.3</v>
      </c>
      <c r="H34" s="93">
        <f t="shared" si="4"/>
        <v>1618499.5</v>
      </c>
      <c r="I34" s="94">
        <f t="shared" si="5"/>
        <v>0.81663306043653394</v>
      </c>
      <c r="J34" s="91">
        <v>930454.6</v>
      </c>
      <c r="K34" s="92">
        <v>228720</v>
      </c>
      <c r="L34" s="93">
        <f t="shared" si="6"/>
        <v>1159174.6000000001</v>
      </c>
      <c r="M34" s="94">
        <f t="shared" si="7"/>
        <v>0.80268718793527727</v>
      </c>
      <c r="N34" s="103"/>
      <c r="Q34" s="119"/>
      <c r="R34" s="119"/>
      <c r="S34" s="120"/>
      <c r="T34" s="120"/>
      <c r="U34" s="120"/>
      <c r="V34" s="119"/>
    </row>
    <row r="35" spans="2:24" x14ac:dyDescent="0.3">
      <c r="D35" s="76" t="s">
        <v>62</v>
      </c>
      <c r="E35" s="77" t="s">
        <v>112</v>
      </c>
      <c r="F35" s="76"/>
      <c r="G35" s="76"/>
      <c r="H35" s="76"/>
      <c r="I35" s="76"/>
      <c r="J35" s="76"/>
      <c r="K35" s="77"/>
      <c r="L35" s="77"/>
      <c r="M35" s="77"/>
      <c r="N35" s="77"/>
      <c r="O35" s="77"/>
    </row>
    <row r="36" spans="2:24" x14ac:dyDescent="0.3">
      <c r="D36" s="78" t="s">
        <v>63</v>
      </c>
      <c r="E36" s="79"/>
      <c r="F36" s="79"/>
      <c r="G36" s="79"/>
      <c r="O36" s="95"/>
    </row>
    <row r="37" spans="2:24" x14ac:dyDescent="0.3">
      <c r="D37" s="25" t="s">
        <v>64</v>
      </c>
      <c r="E37" s="79"/>
      <c r="F37" s="79"/>
      <c r="G37" s="79"/>
      <c r="O37" s="95"/>
    </row>
    <row r="38" spans="2:24" x14ac:dyDescent="0.3">
      <c r="O38" s="96"/>
    </row>
    <row r="40" spans="2:24" x14ac:dyDescent="0.3">
      <c r="B40" s="50" t="s">
        <v>79</v>
      </c>
      <c r="C40" s="80"/>
      <c r="D40" s="127" t="s">
        <v>80</v>
      </c>
      <c r="E40" s="127"/>
      <c r="F40" s="127"/>
      <c r="G40" s="127"/>
      <c r="H40" s="127"/>
      <c r="I40" s="127"/>
      <c r="J40" s="127"/>
      <c r="K40" s="127"/>
      <c r="L40" s="127"/>
      <c r="M40" s="127"/>
      <c r="N40" s="80"/>
    </row>
    <row r="41" spans="2:24" x14ac:dyDescent="0.3">
      <c r="C41" s="53"/>
      <c r="D41" s="132" t="s">
        <v>67</v>
      </c>
      <c r="E41" s="132"/>
      <c r="F41" s="132"/>
      <c r="G41" s="132"/>
      <c r="H41" s="132"/>
      <c r="I41" s="132"/>
      <c r="J41" s="132"/>
      <c r="K41" s="132"/>
      <c r="L41" s="132"/>
      <c r="M41" s="132"/>
      <c r="N41" s="80"/>
    </row>
    <row r="42" spans="2:24" ht="16.2" x14ac:dyDescent="0.3">
      <c r="D42" s="133" t="s">
        <v>81</v>
      </c>
      <c r="E42" s="133"/>
      <c r="F42" s="135">
        <v>2019</v>
      </c>
      <c r="G42" s="136"/>
      <c r="H42" s="136"/>
      <c r="I42" s="136"/>
      <c r="J42" s="135" t="s">
        <v>105</v>
      </c>
      <c r="K42" s="136"/>
      <c r="L42" s="136"/>
      <c r="M42" s="136"/>
      <c r="N42" s="80"/>
    </row>
    <row r="43" spans="2:24" ht="20.399999999999999" x14ac:dyDescent="0.3">
      <c r="D43" s="134"/>
      <c r="E43" s="134"/>
      <c r="F43" s="81" t="s">
        <v>69</v>
      </c>
      <c r="G43" s="82" t="s">
        <v>70</v>
      </c>
      <c r="H43" s="82" t="s">
        <v>71</v>
      </c>
      <c r="I43" s="82" t="s">
        <v>72</v>
      </c>
      <c r="J43" s="81" t="s">
        <v>69</v>
      </c>
      <c r="K43" s="82" t="s">
        <v>70</v>
      </c>
      <c r="L43" s="82" t="s">
        <v>108</v>
      </c>
      <c r="M43" s="82" t="s">
        <v>72</v>
      </c>
      <c r="N43" s="80"/>
      <c r="P43" s="76" t="s">
        <v>62</v>
      </c>
    </row>
    <row r="44" spans="2:24" x14ac:dyDescent="0.3">
      <c r="D44" s="83" t="s">
        <v>82</v>
      </c>
      <c r="E44" s="84"/>
      <c r="F44" s="85">
        <v>21426.9</v>
      </c>
      <c r="G44" s="86">
        <v>12100.4</v>
      </c>
      <c r="H44" s="87">
        <f>+G44+F44</f>
        <v>33527.300000000003</v>
      </c>
      <c r="I44" s="88">
        <f>+F44/H44</f>
        <v>0.63908814607797226</v>
      </c>
      <c r="J44" s="85">
        <v>6433</v>
      </c>
      <c r="K44" s="86">
        <v>1585.6</v>
      </c>
      <c r="L44" s="87">
        <f>+K44+J44</f>
        <v>8018.6</v>
      </c>
      <c r="M44" s="88">
        <f>+J44/L44</f>
        <v>0.8022597460903399</v>
      </c>
      <c r="N44" s="80"/>
      <c r="P44" s="78" t="s">
        <v>63</v>
      </c>
    </row>
    <row r="45" spans="2:24" x14ac:dyDescent="0.3">
      <c r="D45" s="83" t="s">
        <v>83</v>
      </c>
      <c r="E45" s="84"/>
      <c r="F45" s="85">
        <v>306879.59999999998</v>
      </c>
      <c r="G45" s="86">
        <v>223667.1</v>
      </c>
      <c r="H45" s="87">
        <f t="shared" ref="H45:H50" si="9">+G45+F45</f>
        <v>530546.69999999995</v>
      </c>
      <c r="I45" s="88">
        <f t="shared" ref="I45:I50" si="10">+F45/H45</f>
        <v>0.57842146600855304</v>
      </c>
      <c r="J45" s="85">
        <v>186110.2</v>
      </c>
      <c r="K45" s="86">
        <v>197405.9</v>
      </c>
      <c r="L45" s="87">
        <f t="shared" ref="L45:L50" si="11">+K45+J45</f>
        <v>383516.1</v>
      </c>
      <c r="M45" s="88">
        <f t="shared" ref="M45:M50" si="12">+J45/L45</f>
        <v>0.48527349960014721</v>
      </c>
      <c r="N45" s="80"/>
      <c r="P45" s="25" t="s">
        <v>64</v>
      </c>
    </row>
    <row r="46" spans="2:24" x14ac:dyDescent="0.3">
      <c r="D46" s="83" t="s">
        <v>84</v>
      </c>
      <c r="E46" s="84"/>
      <c r="F46" s="85">
        <v>641705.30000000005</v>
      </c>
      <c r="G46" s="86">
        <v>57987.6</v>
      </c>
      <c r="H46" s="87">
        <f t="shared" si="9"/>
        <v>699692.9</v>
      </c>
      <c r="I46" s="88">
        <f t="shared" si="10"/>
        <v>0.9171242126367154</v>
      </c>
      <c r="J46" s="85">
        <v>428845.8</v>
      </c>
      <c r="K46" s="86">
        <v>28946.5</v>
      </c>
      <c r="L46" s="87">
        <f t="shared" si="11"/>
        <v>457792.3</v>
      </c>
      <c r="M46" s="88">
        <f t="shared" si="12"/>
        <v>0.93676936025354729</v>
      </c>
      <c r="N46" s="80"/>
    </row>
    <row r="47" spans="2:24" x14ac:dyDescent="0.3">
      <c r="D47" s="83" t="s">
        <v>85</v>
      </c>
      <c r="E47" s="84"/>
      <c r="F47" s="85">
        <v>258148.3</v>
      </c>
      <c r="G47" s="86">
        <v>0</v>
      </c>
      <c r="H47" s="87">
        <f t="shared" si="9"/>
        <v>258148.3</v>
      </c>
      <c r="I47" s="88">
        <f t="shared" si="10"/>
        <v>1</v>
      </c>
      <c r="J47" s="85">
        <v>263932.90000000002</v>
      </c>
      <c r="K47" s="86">
        <v>0</v>
      </c>
      <c r="L47" s="87">
        <f t="shared" si="11"/>
        <v>263932.90000000002</v>
      </c>
      <c r="M47" s="88">
        <f t="shared" si="12"/>
        <v>1</v>
      </c>
      <c r="N47" s="80"/>
    </row>
    <row r="48" spans="2:24" ht="16.2" x14ac:dyDescent="0.3">
      <c r="D48" s="83" t="s">
        <v>86</v>
      </c>
      <c r="E48" s="84"/>
      <c r="F48" s="85">
        <v>89583.7</v>
      </c>
      <c r="G48" s="86">
        <v>3024.2</v>
      </c>
      <c r="H48" s="87">
        <f t="shared" si="9"/>
        <v>92607.9</v>
      </c>
      <c r="I48" s="88">
        <f t="shared" si="10"/>
        <v>0.96734403868352492</v>
      </c>
      <c r="J48" s="85">
        <v>41549.4</v>
      </c>
      <c r="K48" s="86">
        <v>782</v>
      </c>
      <c r="L48" s="87">
        <f t="shared" si="11"/>
        <v>42331.4</v>
      </c>
      <c r="M48" s="88">
        <f t="shared" si="12"/>
        <v>0.98152671539330139</v>
      </c>
      <c r="N48" s="80"/>
      <c r="P48" s="129" t="s">
        <v>121</v>
      </c>
      <c r="Q48" s="129"/>
      <c r="R48" s="129"/>
      <c r="S48" s="129"/>
      <c r="T48" s="129"/>
      <c r="U48" s="129"/>
      <c r="V48" s="129"/>
      <c r="W48" s="129"/>
      <c r="X48" s="129"/>
    </row>
    <row r="49" spans="2:24" x14ac:dyDescent="0.3">
      <c r="D49" s="89" t="s">
        <v>87</v>
      </c>
      <c r="E49" s="90"/>
      <c r="F49" s="91">
        <v>3976.5</v>
      </c>
      <c r="G49" s="92">
        <v>0</v>
      </c>
      <c r="H49" s="93">
        <f t="shared" si="9"/>
        <v>3976.5</v>
      </c>
      <c r="I49" s="94">
        <f t="shared" si="10"/>
        <v>1</v>
      </c>
      <c r="J49" s="91">
        <v>3583.2</v>
      </c>
      <c r="K49" s="92">
        <v>0</v>
      </c>
      <c r="L49" s="93">
        <f t="shared" si="11"/>
        <v>3583.2</v>
      </c>
      <c r="M49" s="94">
        <f t="shared" si="12"/>
        <v>1</v>
      </c>
      <c r="N49" s="80"/>
      <c r="P49" s="130" t="s">
        <v>102</v>
      </c>
      <c r="Q49" s="130"/>
      <c r="R49" s="130"/>
      <c r="S49" s="130"/>
      <c r="T49" s="130"/>
      <c r="U49" s="130"/>
      <c r="V49" s="130"/>
      <c r="W49" s="130"/>
      <c r="X49" s="130"/>
    </row>
    <row r="50" spans="2:24" x14ac:dyDescent="0.3">
      <c r="D50" s="89" t="s">
        <v>2</v>
      </c>
      <c r="E50" s="90"/>
      <c r="F50" s="91">
        <f t="shared" ref="F50:G50" si="13">SUM(F44:F49)</f>
        <v>1321720.3</v>
      </c>
      <c r="G50" s="92">
        <f t="shared" si="13"/>
        <v>296779.3</v>
      </c>
      <c r="H50" s="93">
        <f t="shared" si="9"/>
        <v>1618499.6</v>
      </c>
      <c r="I50" s="94">
        <f t="shared" si="10"/>
        <v>0.81663307176597388</v>
      </c>
      <c r="J50" s="91">
        <v>930454.6</v>
      </c>
      <c r="K50" s="92">
        <v>228720</v>
      </c>
      <c r="L50" s="93">
        <f t="shared" si="11"/>
        <v>1159174.6000000001</v>
      </c>
      <c r="M50" s="94">
        <f t="shared" si="12"/>
        <v>0.80268718793527727</v>
      </c>
      <c r="N50" s="80"/>
    </row>
    <row r="51" spans="2:24" x14ac:dyDescent="0.3">
      <c r="D51" s="76" t="s">
        <v>62</v>
      </c>
      <c r="E51" s="76"/>
      <c r="F51" s="76"/>
      <c r="G51" s="76"/>
      <c r="H51" s="76"/>
      <c r="I51" s="76"/>
      <c r="J51" s="76"/>
      <c r="K51" s="77"/>
      <c r="L51" s="77"/>
      <c r="M51" s="77"/>
      <c r="N51" s="80"/>
    </row>
    <row r="52" spans="2:24" x14ac:dyDescent="0.3">
      <c r="D52" s="78" t="s">
        <v>63</v>
      </c>
      <c r="E52" s="79"/>
      <c r="F52" s="79"/>
      <c r="G52" s="79"/>
      <c r="N52" s="80"/>
    </row>
    <row r="53" spans="2:24" x14ac:dyDescent="0.3">
      <c r="D53" s="25" t="s">
        <v>64</v>
      </c>
      <c r="E53" s="79"/>
      <c r="F53" s="79"/>
      <c r="G53" s="79"/>
      <c r="N53" s="80"/>
      <c r="Q53" t="s">
        <v>53</v>
      </c>
      <c r="S53">
        <v>2607816</v>
      </c>
      <c r="T53">
        <v>2285687.2000000002</v>
      </c>
      <c r="U53">
        <v>2434640.5</v>
      </c>
      <c r="V53">
        <v>2432704.7999999998</v>
      </c>
    </row>
    <row r="54" spans="2:24" x14ac:dyDescent="0.3"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Q54" t="s">
        <v>57</v>
      </c>
      <c r="S54">
        <v>924252.6</v>
      </c>
      <c r="T54">
        <v>865434</v>
      </c>
      <c r="U54">
        <v>1562727</v>
      </c>
      <c r="V54">
        <v>1198603.5</v>
      </c>
    </row>
    <row r="55" spans="2:24" x14ac:dyDescent="0.3"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</row>
    <row r="56" spans="2:24" x14ac:dyDescent="0.3">
      <c r="B56" s="50" t="s">
        <v>88</v>
      </c>
      <c r="C56" s="80"/>
      <c r="D56" s="127" t="s">
        <v>89</v>
      </c>
      <c r="E56" s="127"/>
      <c r="F56" s="127"/>
      <c r="G56" s="127"/>
      <c r="H56" s="127"/>
      <c r="I56" s="127"/>
      <c r="J56" s="127"/>
      <c r="K56" s="127"/>
      <c r="L56" s="127"/>
      <c r="M56" s="127"/>
      <c r="N56" s="80"/>
      <c r="S56">
        <v>2019</v>
      </c>
      <c r="T56" t="s">
        <v>50</v>
      </c>
      <c r="U56" t="s">
        <v>51</v>
      </c>
      <c r="V56" t="s">
        <v>52</v>
      </c>
    </row>
    <row r="57" spans="2:24" x14ac:dyDescent="0.3">
      <c r="C57" s="53"/>
      <c r="D57" s="132" t="s">
        <v>67</v>
      </c>
      <c r="E57" s="132"/>
      <c r="F57" s="132"/>
      <c r="G57" s="132"/>
      <c r="H57" s="132"/>
      <c r="I57" s="132"/>
      <c r="J57" s="132"/>
      <c r="K57" s="132"/>
      <c r="L57" s="132"/>
      <c r="M57" s="132"/>
      <c r="N57" s="80"/>
      <c r="R57" t="s">
        <v>120</v>
      </c>
      <c r="S57" s="121">
        <f>+S54/S53</f>
        <v>0.35441633918957471</v>
      </c>
      <c r="T57" s="121">
        <f>+T54/T53</f>
        <v>0.37863186178756214</v>
      </c>
      <c r="U57" s="121">
        <f>+U54/U53</f>
        <v>0.6418717671048354</v>
      </c>
      <c r="V57" s="121">
        <f>+V54/V53</f>
        <v>0.49270404695218267</v>
      </c>
    </row>
    <row r="58" spans="2:24" ht="16.2" x14ac:dyDescent="0.3">
      <c r="D58" s="133" t="s">
        <v>68</v>
      </c>
      <c r="E58" s="133"/>
      <c r="F58" s="135">
        <v>2019</v>
      </c>
      <c r="G58" s="136"/>
      <c r="H58" s="136"/>
      <c r="I58" s="136"/>
      <c r="J58" s="135" t="s">
        <v>105</v>
      </c>
      <c r="K58" s="136"/>
      <c r="L58" s="136"/>
      <c r="M58" s="136"/>
      <c r="N58" s="80"/>
      <c r="R58" t="s">
        <v>58</v>
      </c>
      <c r="S58" s="121">
        <v>3.8646421037663331E-2</v>
      </c>
      <c r="T58" s="121">
        <v>5.371000044217468E-2</v>
      </c>
      <c r="U58" s="121">
        <v>7.0938344227953809E-2</v>
      </c>
      <c r="V58" s="121">
        <v>6.0713573512968501E-2</v>
      </c>
    </row>
    <row r="59" spans="2:24" ht="20.399999999999999" x14ac:dyDescent="0.3">
      <c r="D59" s="134"/>
      <c r="E59" s="134"/>
      <c r="F59" s="81" t="s">
        <v>69</v>
      </c>
      <c r="G59" s="82" t="s">
        <v>70</v>
      </c>
      <c r="H59" s="82" t="s">
        <v>71</v>
      </c>
      <c r="I59" s="82" t="s">
        <v>72</v>
      </c>
      <c r="J59" s="81" t="s">
        <v>69</v>
      </c>
      <c r="K59" s="82" t="s">
        <v>70</v>
      </c>
      <c r="L59" s="82" t="s">
        <v>108</v>
      </c>
      <c r="M59" s="82" t="s">
        <v>72</v>
      </c>
      <c r="N59" s="80"/>
    </row>
    <row r="60" spans="2:24" x14ac:dyDescent="0.3">
      <c r="D60" s="83" t="s">
        <v>90</v>
      </c>
      <c r="E60" s="84"/>
      <c r="F60" s="85">
        <v>230101.8</v>
      </c>
      <c r="G60" s="86">
        <v>23535.3</v>
      </c>
      <c r="H60" s="87">
        <f>+G60+F60</f>
        <v>253637.09999999998</v>
      </c>
      <c r="I60" s="88">
        <f>+F60/H60</f>
        <v>0.90720876401756689</v>
      </c>
      <c r="J60" s="85">
        <v>181763.8</v>
      </c>
      <c r="K60" s="86">
        <v>14845</v>
      </c>
      <c r="L60" s="87">
        <f>+K60+J60</f>
        <v>196608.8</v>
      </c>
      <c r="M60" s="88">
        <f>+J60/L60</f>
        <v>0.92449473268744842</v>
      </c>
      <c r="N60" s="80"/>
    </row>
    <row r="61" spans="2:24" x14ac:dyDescent="0.3">
      <c r="D61" s="83" t="s">
        <v>91</v>
      </c>
      <c r="E61" s="84"/>
      <c r="F61" s="85">
        <v>608894.69999999995</v>
      </c>
      <c r="G61" s="86">
        <v>168629.7</v>
      </c>
      <c r="H61" s="87">
        <f t="shared" ref="H61:H65" si="14">+G61+F61</f>
        <v>777524.39999999991</v>
      </c>
      <c r="I61" s="88">
        <f t="shared" ref="I61:I65" si="15">+F61/H61</f>
        <v>0.78311973231965459</v>
      </c>
      <c r="J61" s="85">
        <v>437480.7</v>
      </c>
      <c r="K61" s="86">
        <v>129303</v>
      </c>
      <c r="L61" s="87">
        <f t="shared" ref="L61:L65" si="16">+K61+J61</f>
        <v>566783.69999999995</v>
      </c>
      <c r="M61" s="88">
        <f t="shared" ref="M61:M65" si="17">+J61/L61</f>
        <v>0.77186535180881177</v>
      </c>
      <c r="N61" s="80"/>
    </row>
    <row r="62" spans="2:24" x14ac:dyDescent="0.3">
      <c r="D62" s="83" t="s">
        <v>92</v>
      </c>
      <c r="E62" s="84"/>
      <c r="F62" s="85">
        <v>308847.40000000002</v>
      </c>
      <c r="G62" s="86">
        <v>85120.5</v>
      </c>
      <c r="H62" s="87">
        <f t="shared" si="14"/>
        <v>393967.9</v>
      </c>
      <c r="I62" s="88">
        <f t="shared" si="15"/>
        <v>0.78394051901182815</v>
      </c>
      <c r="J62" s="85">
        <v>236341.5</v>
      </c>
      <c r="K62" s="86">
        <v>65458.5</v>
      </c>
      <c r="L62" s="87">
        <f t="shared" si="16"/>
        <v>301800</v>
      </c>
      <c r="M62" s="88">
        <f t="shared" si="17"/>
        <v>0.78310636182902582</v>
      </c>
      <c r="N62" s="80"/>
    </row>
    <row r="63" spans="2:24" x14ac:dyDescent="0.3">
      <c r="D63" s="83" t="s">
        <v>93</v>
      </c>
      <c r="E63" s="84"/>
      <c r="F63" s="85">
        <v>74387.3</v>
      </c>
      <c r="G63" s="86">
        <v>13567.6</v>
      </c>
      <c r="H63" s="87">
        <f t="shared" si="14"/>
        <v>87954.900000000009</v>
      </c>
      <c r="I63" s="88">
        <f t="shared" si="15"/>
        <v>0.84574367090406555</v>
      </c>
      <c r="J63" s="85">
        <v>32294.6</v>
      </c>
      <c r="K63" s="86">
        <v>15308.3</v>
      </c>
      <c r="L63" s="87">
        <f t="shared" si="16"/>
        <v>47602.899999999994</v>
      </c>
      <c r="M63" s="88">
        <f t="shared" si="17"/>
        <v>0.67841665108638349</v>
      </c>
      <c r="N63" s="80"/>
    </row>
    <row r="64" spans="2:24" x14ac:dyDescent="0.3">
      <c r="D64" s="89" t="s">
        <v>94</v>
      </c>
      <c r="E64" s="90"/>
      <c r="F64" s="91">
        <v>99489.2</v>
      </c>
      <c r="G64" s="92">
        <v>5926.3</v>
      </c>
      <c r="H64" s="93">
        <f t="shared" si="14"/>
        <v>105415.5</v>
      </c>
      <c r="I64" s="94">
        <f t="shared" si="15"/>
        <v>0.94378151220645923</v>
      </c>
      <c r="J64" s="91">
        <v>42574</v>
      </c>
      <c r="K64" s="92">
        <v>3805.2</v>
      </c>
      <c r="L64" s="93">
        <f t="shared" si="16"/>
        <v>46379.199999999997</v>
      </c>
      <c r="M64" s="94">
        <f t="shared" si="17"/>
        <v>0.91795460033808263</v>
      </c>
      <c r="N64" s="80"/>
    </row>
    <row r="65" spans="2:16" x14ac:dyDescent="0.3">
      <c r="D65" s="89" t="s">
        <v>2</v>
      </c>
      <c r="E65" s="90"/>
      <c r="F65" s="91">
        <f>SUM(F60:F64)</f>
        <v>1321720.3999999999</v>
      </c>
      <c r="G65" s="92">
        <f>SUM(G60:G64)</f>
        <v>296779.39999999997</v>
      </c>
      <c r="H65" s="93">
        <f t="shared" si="14"/>
        <v>1618499.7999999998</v>
      </c>
      <c r="I65" s="94">
        <f t="shared" si="15"/>
        <v>0.81663303263923792</v>
      </c>
      <c r="J65" s="91">
        <f>SUM(J60:J64)</f>
        <v>930454.6</v>
      </c>
      <c r="K65" s="92">
        <f>SUM(K60:K64)</f>
        <v>228720</v>
      </c>
      <c r="L65" s="93">
        <f t="shared" si="16"/>
        <v>1159174.6000000001</v>
      </c>
      <c r="M65" s="94">
        <f t="shared" si="17"/>
        <v>0.80268718793527727</v>
      </c>
      <c r="N65" s="80"/>
    </row>
    <row r="66" spans="2:16" x14ac:dyDescent="0.3">
      <c r="D66" s="76" t="s">
        <v>62</v>
      </c>
      <c r="E66" s="76"/>
      <c r="F66" s="76"/>
      <c r="G66" s="76"/>
      <c r="H66" s="76"/>
      <c r="I66" s="76"/>
      <c r="J66" s="76"/>
      <c r="K66" s="77"/>
      <c r="L66" s="77"/>
      <c r="M66" s="77"/>
      <c r="N66" s="80"/>
      <c r="P66" s="76" t="s">
        <v>62</v>
      </c>
    </row>
    <row r="67" spans="2:16" x14ac:dyDescent="0.3">
      <c r="D67" s="78" t="s">
        <v>63</v>
      </c>
      <c r="E67" s="79"/>
      <c r="F67" s="79"/>
      <c r="G67" s="79"/>
      <c r="N67" s="80"/>
      <c r="P67" s="78" t="s">
        <v>63</v>
      </c>
    </row>
    <row r="68" spans="2:16" x14ac:dyDescent="0.3">
      <c r="D68" s="25" t="s">
        <v>64</v>
      </c>
      <c r="E68" s="79"/>
      <c r="F68" s="79"/>
      <c r="G68" s="79"/>
      <c r="N68" s="80"/>
      <c r="P68" s="25" t="s">
        <v>64</v>
      </c>
    </row>
    <row r="69" spans="2:16" x14ac:dyDescent="0.3"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</row>
    <row r="70" spans="2:16" x14ac:dyDescent="0.3"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</row>
    <row r="71" spans="2:16" x14ac:dyDescent="0.3">
      <c r="B71" s="50" t="s">
        <v>95</v>
      </c>
      <c r="C71" s="80"/>
      <c r="D71" s="127" t="s">
        <v>96</v>
      </c>
      <c r="E71" s="127"/>
      <c r="F71" s="127"/>
      <c r="G71" s="127"/>
      <c r="H71" s="127"/>
      <c r="I71" s="127"/>
      <c r="J71" s="127"/>
      <c r="K71" s="127"/>
      <c r="L71" s="127"/>
      <c r="M71" s="127"/>
      <c r="N71" s="80"/>
    </row>
    <row r="72" spans="2:16" x14ac:dyDescent="0.3">
      <c r="C72" s="53"/>
      <c r="D72" s="132" t="s">
        <v>67</v>
      </c>
      <c r="E72" s="132"/>
      <c r="F72" s="132"/>
      <c r="G72" s="132"/>
      <c r="H72" s="132"/>
      <c r="I72" s="132"/>
      <c r="J72" s="132"/>
      <c r="K72" s="132"/>
      <c r="L72" s="132"/>
      <c r="M72" s="132"/>
      <c r="N72" s="80"/>
    </row>
    <row r="73" spans="2:16" ht="16.2" x14ac:dyDescent="0.3">
      <c r="D73" s="133" t="s">
        <v>68</v>
      </c>
      <c r="E73" s="133"/>
      <c r="F73" s="135">
        <v>2019</v>
      </c>
      <c r="G73" s="136"/>
      <c r="H73" s="136"/>
      <c r="I73" s="136"/>
      <c r="J73" s="135" t="s">
        <v>105</v>
      </c>
      <c r="K73" s="136"/>
      <c r="L73" s="136"/>
      <c r="M73" s="136"/>
      <c r="N73" s="80"/>
    </row>
    <row r="74" spans="2:16" ht="20.399999999999999" x14ac:dyDescent="0.3">
      <c r="D74" s="134"/>
      <c r="E74" s="134"/>
      <c r="F74" s="81" t="s">
        <v>69</v>
      </c>
      <c r="G74" s="82" t="s">
        <v>70</v>
      </c>
      <c r="H74" s="82" t="s">
        <v>71</v>
      </c>
      <c r="I74" s="82" t="s">
        <v>72</v>
      </c>
      <c r="J74" s="81" t="s">
        <v>69</v>
      </c>
      <c r="K74" s="82" t="s">
        <v>70</v>
      </c>
      <c r="L74" s="82" t="s">
        <v>108</v>
      </c>
      <c r="M74" s="82" t="s">
        <v>72</v>
      </c>
    </row>
    <row r="75" spans="2:16" x14ac:dyDescent="0.3">
      <c r="D75" s="83" t="s">
        <v>97</v>
      </c>
      <c r="E75" s="84"/>
      <c r="F75" s="85">
        <v>588873.30000000005</v>
      </c>
      <c r="G75" s="86">
        <v>28251</v>
      </c>
      <c r="H75" s="87">
        <f>+G75+F75</f>
        <v>617124.30000000005</v>
      </c>
      <c r="I75" s="88">
        <f>+F75/H75</f>
        <v>0.954221540133811</v>
      </c>
      <c r="J75" s="85">
        <v>417680.7</v>
      </c>
      <c r="K75" s="86">
        <v>17874.7</v>
      </c>
      <c r="L75" s="87">
        <f>+K75+J75</f>
        <v>435555.4</v>
      </c>
      <c r="M75" s="88">
        <f>+J75/L75</f>
        <v>0.95896113330244559</v>
      </c>
    </row>
    <row r="76" spans="2:16" x14ac:dyDescent="0.3">
      <c r="D76" s="83" t="s">
        <v>98</v>
      </c>
      <c r="E76" s="84"/>
      <c r="F76" s="85">
        <v>487270.40000000002</v>
      </c>
      <c r="G76" s="86">
        <v>62846</v>
      </c>
      <c r="H76" s="87">
        <f t="shared" ref="H76:H79" si="18">+G76+F76</f>
        <v>550116.4</v>
      </c>
      <c r="I76" s="88">
        <f t="shared" ref="I76:I79" si="19">+F76/H76</f>
        <v>0.88575872306297354</v>
      </c>
      <c r="J76" s="85">
        <v>328976.2</v>
      </c>
      <c r="K76" s="86">
        <v>33854</v>
      </c>
      <c r="L76" s="87">
        <f t="shared" ref="L76:L79" si="20">+K76+J76</f>
        <v>362830.2</v>
      </c>
      <c r="M76" s="88">
        <f t="shared" ref="M76:M79" si="21">+J76/L76</f>
        <v>0.90669464669699495</v>
      </c>
    </row>
    <row r="77" spans="2:16" x14ac:dyDescent="0.3">
      <c r="D77" s="83" t="s">
        <v>99</v>
      </c>
      <c r="E77" s="84"/>
      <c r="F77" s="85">
        <v>152551.70000000001</v>
      </c>
      <c r="G77" s="86">
        <v>82361.3</v>
      </c>
      <c r="H77" s="87">
        <f t="shared" si="18"/>
        <v>234913</v>
      </c>
      <c r="I77" s="88">
        <f t="shared" si="19"/>
        <v>0.64939658511874609</v>
      </c>
      <c r="J77" s="85">
        <v>109027.6</v>
      </c>
      <c r="K77" s="86">
        <v>80661.5</v>
      </c>
      <c r="L77" s="87">
        <f t="shared" si="20"/>
        <v>189689.1</v>
      </c>
      <c r="M77" s="88">
        <f t="shared" si="21"/>
        <v>0.57476997887596071</v>
      </c>
    </row>
    <row r="78" spans="2:16" x14ac:dyDescent="0.3">
      <c r="D78" s="89" t="s">
        <v>100</v>
      </c>
      <c r="E78" s="90"/>
      <c r="F78" s="91">
        <v>93024.9</v>
      </c>
      <c r="G78" s="92">
        <v>123321.1</v>
      </c>
      <c r="H78" s="93">
        <f t="shared" si="18"/>
        <v>216346</v>
      </c>
      <c r="I78" s="94">
        <f t="shared" si="19"/>
        <v>0.42998206576502451</v>
      </c>
      <c r="J78" s="91">
        <v>74770.2</v>
      </c>
      <c r="K78" s="92">
        <v>96329.8</v>
      </c>
      <c r="L78" s="93">
        <f t="shared" si="20"/>
        <v>171100</v>
      </c>
      <c r="M78" s="94">
        <f t="shared" si="21"/>
        <v>0.43699707773232027</v>
      </c>
    </row>
    <row r="79" spans="2:16" x14ac:dyDescent="0.3">
      <c r="D79" s="89" t="s">
        <v>2</v>
      </c>
      <c r="E79" s="90"/>
      <c r="F79" s="91">
        <f>SUM(F75:F78)</f>
        <v>1321720.3</v>
      </c>
      <c r="G79" s="92">
        <f>SUM(G75:G78)</f>
        <v>296779.40000000002</v>
      </c>
      <c r="H79" s="93">
        <f t="shared" si="18"/>
        <v>1618499.7000000002</v>
      </c>
      <c r="I79" s="94">
        <f t="shared" si="19"/>
        <v>0.81663302130979687</v>
      </c>
      <c r="J79" s="91">
        <f>SUM(J75:J78)</f>
        <v>930454.7</v>
      </c>
      <c r="K79" s="92">
        <f>SUM(K75:K78)</f>
        <v>228720</v>
      </c>
      <c r="L79" s="93">
        <f t="shared" si="20"/>
        <v>1159174.7</v>
      </c>
      <c r="M79" s="94">
        <f t="shared" si="21"/>
        <v>0.80268720495711299</v>
      </c>
    </row>
    <row r="80" spans="2:16" x14ac:dyDescent="0.3">
      <c r="D80" s="76" t="s">
        <v>62</v>
      </c>
      <c r="E80" s="76"/>
      <c r="F80" s="76"/>
      <c r="G80" s="76"/>
      <c r="H80" s="76"/>
      <c r="I80" s="76"/>
      <c r="J80" s="76"/>
      <c r="K80" s="77"/>
      <c r="L80" s="77"/>
      <c r="M80" s="77"/>
    </row>
    <row r="81" spans="4:7" x14ac:dyDescent="0.3">
      <c r="D81" s="78" t="s">
        <v>63</v>
      </c>
      <c r="E81" s="79"/>
      <c r="F81" s="79"/>
      <c r="G81" s="79"/>
    </row>
    <row r="82" spans="4:7" x14ac:dyDescent="0.3">
      <c r="D82" s="25" t="s">
        <v>64</v>
      </c>
      <c r="E82" s="79"/>
      <c r="F82" s="79"/>
      <c r="G82" s="79"/>
    </row>
  </sheetData>
  <mergeCells count="29">
    <mergeCell ref="D73:E74"/>
    <mergeCell ref="F73:I73"/>
    <mergeCell ref="J73:M73"/>
    <mergeCell ref="P48:X48"/>
    <mergeCell ref="P49:X49"/>
    <mergeCell ref="D57:M57"/>
    <mergeCell ref="D58:E59"/>
    <mergeCell ref="F58:I58"/>
    <mergeCell ref="J58:M58"/>
    <mergeCell ref="D71:M71"/>
    <mergeCell ref="D72:M72"/>
    <mergeCell ref="D56:M56"/>
    <mergeCell ref="D40:M40"/>
    <mergeCell ref="D41:M41"/>
    <mergeCell ref="D42:E43"/>
    <mergeCell ref="F42:I42"/>
    <mergeCell ref="J42:M42"/>
    <mergeCell ref="D25:M25"/>
    <mergeCell ref="P25:X25"/>
    <mergeCell ref="D26:E27"/>
    <mergeCell ref="F26:I26"/>
    <mergeCell ref="J26:M26"/>
    <mergeCell ref="P26:X26"/>
    <mergeCell ref="D24:M24"/>
    <mergeCell ref="D2:N2"/>
    <mergeCell ref="P2:X2"/>
    <mergeCell ref="P3:X3"/>
    <mergeCell ref="D6:I6"/>
    <mergeCell ref="D7:I7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E3459-8F94-4F39-9927-F3DB07597032}">
  <dimension ref="B2:Q82"/>
  <sheetViews>
    <sheetView showGridLines="0" workbookViewId="0">
      <selection activeCell="I17" sqref="I17"/>
    </sheetView>
  </sheetViews>
  <sheetFormatPr defaultRowHeight="14.4" x14ac:dyDescent="0.3"/>
  <cols>
    <col min="2" max="2" width="5.109375" customWidth="1"/>
    <col min="3" max="3" width="2.21875" customWidth="1"/>
    <col min="4" max="4" width="10.6640625" customWidth="1"/>
    <col min="5" max="5" width="10.44140625" customWidth="1"/>
    <col min="6" max="6" width="10.33203125" bestFit="1" customWidth="1"/>
    <col min="7" max="7" width="11.33203125" bestFit="1" customWidth="1"/>
  </cols>
  <sheetData>
    <row r="2" spans="2:17" ht="22.8" x14ac:dyDescent="0.3">
      <c r="D2" s="128" t="s">
        <v>101</v>
      </c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6" spans="2:17" ht="14.4" customHeight="1" x14ac:dyDescent="0.3">
      <c r="B6" s="50" t="s">
        <v>46</v>
      </c>
      <c r="D6" s="131" t="s">
        <v>47</v>
      </c>
      <c r="E6" s="131"/>
      <c r="F6" s="131"/>
      <c r="G6" s="131"/>
      <c r="H6" s="131"/>
      <c r="I6" s="131"/>
      <c r="J6" s="51"/>
      <c r="K6" s="52"/>
      <c r="L6" s="52"/>
      <c r="M6" s="52"/>
      <c r="N6" s="52"/>
      <c r="O6" s="52"/>
    </row>
    <row r="7" spans="2:17" x14ac:dyDescent="0.3">
      <c r="D7" s="132" t="s">
        <v>48</v>
      </c>
      <c r="E7" s="132"/>
      <c r="F7" s="132"/>
      <c r="G7" s="132"/>
      <c r="H7" s="132"/>
      <c r="I7" s="132"/>
      <c r="J7" s="53"/>
      <c r="K7" s="53"/>
      <c r="L7" s="53"/>
      <c r="M7" s="53"/>
      <c r="N7" s="53"/>
      <c r="O7" s="53"/>
    </row>
    <row r="8" spans="2:17" ht="4.8" customHeight="1" x14ac:dyDescent="0.3">
      <c r="D8" s="54"/>
      <c r="E8" s="54"/>
      <c r="F8" s="54"/>
      <c r="G8" s="54"/>
      <c r="H8" s="54"/>
      <c r="I8" s="54"/>
      <c r="J8" s="54"/>
    </row>
    <row r="9" spans="2:17" x14ac:dyDescent="0.3">
      <c r="D9" s="55" t="s">
        <v>49</v>
      </c>
      <c r="E9" s="56"/>
      <c r="F9" s="56">
        <v>2019</v>
      </c>
      <c r="G9" s="56" t="s">
        <v>50</v>
      </c>
      <c r="H9" s="56" t="s">
        <v>51</v>
      </c>
      <c r="I9" s="56" t="s">
        <v>52</v>
      </c>
      <c r="J9" s="57"/>
      <c r="K9" s="58"/>
      <c r="L9" s="58"/>
      <c r="M9" s="59"/>
      <c r="N9" s="59"/>
      <c r="O9" s="59"/>
      <c r="P9" s="60"/>
      <c r="Q9" s="60"/>
    </row>
    <row r="10" spans="2:17" x14ac:dyDescent="0.3">
      <c r="D10" s="61" t="s">
        <v>53</v>
      </c>
      <c r="E10" s="62"/>
      <c r="F10" s="63">
        <f>+F11+F14</f>
        <v>562189</v>
      </c>
      <c r="G10" s="63">
        <f t="shared" ref="G10:I10" si="0">+G11+G14</f>
        <v>478529.50000000006</v>
      </c>
      <c r="H10" s="63">
        <f t="shared" si="0"/>
        <v>450509.39999999997</v>
      </c>
      <c r="I10" s="63">
        <f t="shared" si="0"/>
        <v>518727.89999999997</v>
      </c>
      <c r="J10" s="57"/>
      <c r="K10" s="58"/>
      <c r="L10" s="58"/>
      <c r="M10" s="59"/>
      <c r="N10" s="59"/>
      <c r="O10" s="59"/>
      <c r="P10" s="60"/>
      <c r="Q10" s="60"/>
    </row>
    <row r="11" spans="2:17" x14ac:dyDescent="0.3">
      <c r="D11" s="64" t="s">
        <v>54</v>
      </c>
      <c r="E11" s="65"/>
      <c r="F11" s="66">
        <f>+F12+F13</f>
        <v>405426.60000000003</v>
      </c>
      <c r="G11" s="66">
        <f t="shared" ref="G11:I11" si="1">+G12+G13</f>
        <v>339246.80000000005</v>
      </c>
      <c r="H11" s="66">
        <f t="shared" si="1"/>
        <v>278309.89999999997</v>
      </c>
      <c r="I11" s="66">
        <f t="shared" si="1"/>
        <v>370410.6</v>
      </c>
      <c r="J11" s="57"/>
      <c r="K11" s="58"/>
      <c r="L11" s="58"/>
      <c r="M11" s="59"/>
      <c r="N11" s="59"/>
      <c r="O11" s="59"/>
      <c r="P11" s="60"/>
      <c r="Q11" s="60"/>
    </row>
    <row r="12" spans="2:17" x14ac:dyDescent="0.3">
      <c r="D12" s="111"/>
      <c r="E12" s="112" t="s">
        <v>55</v>
      </c>
      <c r="F12" s="66">
        <v>393621.2</v>
      </c>
      <c r="G12" s="66">
        <v>332295.90000000002</v>
      </c>
      <c r="H12" s="66">
        <v>265656.8</v>
      </c>
      <c r="I12" s="66">
        <v>352368.8</v>
      </c>
      <c r="J12" s="67">
        <f>+I12/F12-1</f>
        <v>-0.10480228199090913</v>
      </c>
      <c r="K12" s="58"/>
      <c r="L12" s="58"/>
      <c r="M12" s="59"/>
      <c r="N12" s="59"/>
      <c r="O12" s="59"/>
      <c r="P12" s="60"/>
      <c r="Q12" s="60"/>
    </row>
    <row r="13" spans="2:17" x14ac:dyDescent="0.3">
      <c r="D13" s="111"/>
      <c r="E13" s="112" t="s">
        <v>56</v>
      </c>
      <c r="F13" s="66">
        <v>11805.4</v>
      </c>
      <c r="G13" s="66">
        <v>6950.9</v>
      </c>
      <c r="H13" s="66">
        <v>12653.1</v>
      </c>
      <c r="I13" s="66">
        <v>18041.8</v>
      </c>
      <c r="J13" s="57"/>
      <c r="K13" s="58"/>
      <c r="L13" s="58"/>
      <c r="M13" s="59"/>
      <c r="N13" s="59"/>
      <c r="O13" s="59"/>
      <c r="P13" s="60"/>
      <c r="Q13" s="60"/>
    </row>
    <row r="14" spans="2:17" x14ac:dyDescent="0.3">
      <c r="D14" s="113" t="s">
        <v>57</v>
      </c>
      <c r="E14" s="114"/>
      <c r="F14" s="70">
        <v>156762.4</v>
      </c>
      <c r="G14" s="70">
        <v>139282.70000000001</v>
      </c>
      <c r="H14" s="70">
        <v>172199.5</v>
      </c>
      <c r="I14" s="70">
        <v>148317.29999999999</v>
      </c>
      <c r="J14" s="57"/>
      <c r="K14" s="58"/>
      <c r="L14" s="58"/>
      <c r="M14" s="58"/>
      <c r="N14" s="58"/>
      <c r="O14" s="58"/>
    </row>
    <row r="15" spans="2:17" x14ac:dyDescent="0.3">
      <c r="D15" s="111" t="s">
        <v>58</v>
      </c>
      <c r="E15" s="112"/>
      <c r="F15" s="71">
        <f>+F13/F11</f>
        <v>2.9118464353350269E-2</v>
      </c>
      <c r="G15" s="71">
        <f t="shared" ref="G15:I15" si="2">+G13/G11</f>
        <v>2.0489213162806542E-2</v>
      </c>
      <c r="H15" s="71">
        <f t="shared" si="2"/>
        <v>4.5464067214281638E-2</v>
      </c>
      <c r="I15" s="71">
        <f t="shared" si="2"/>
        <v>4.8707569383813529E-2</v>
      </c>
      <c r="J15" s="72">
        <f>100*(I15-F15)</f>
        <v>1.9589105030463259</v>
      </c>
      <c r="K15" s="58"/>
      <c r="L15" s="58"/>
      <c r="M15" s="58"/>
      <c r="N15" s="58"/>
      <c r="O15" s="58"/>
    </row>
    <row r="16" spans="2:17" x14ac:dyDescent="0.3">
      <c r="D16" s="113" t="s">
        <v>59</v>
      </c>
      <c r="E16" s="114"/>
      <c r="F16" s="70">
        <v>357488.7</v>
      </c>
      <c r="G16" s="70">
        <v>301406.40000000002</v>
      </c>
      <c r="H16" s="70">
        <v>244632.9</v>
      </c>
      <c r="I16" s="70">
        <v>334442.90000000002</v>
      </c>
      <c r="J16" s="57"/>
      <c r="K16" s="58"/>
      <c r="L16" s="58"/>
      <c r="M16" s="58"/>
      <c r="N16" s="58"/>
      <c r="O16" s="58"/>
    </row>
    <row r="17" spans="2:15" x14ac:dyDescent="0.3">
      <c r="D17" s="113"/>
      <c r="E17" s="114" t="s">
        <v>60</v>
      </c>
      <c r="F17" s="69">
        <f>+F16/F12</f>
        <v>0.90820489343561783</v>
      </c>
      <c r="G17" s="69">
        <f t="shared" ref="G17:I17" si="3">+G16/G12</f>
        <v>0.90704218739984455</v>
      </c>
      <c r="H17" s="69">
        <f t="shared" si="3"/>
        <v>0.92086067437385377</v>
      </c>
      <c r="I17" s="69">
        <f t="shared" si="3"/>
        <v>0.94912744828713558</v>
      </c>
      <c r="J17" s="57"/>
      <c r="K17" s="58"/>
      <c r="L17" s="58"/>
      <c r="M17" s="58"/>
      <c r="N17" s="58"/>
      <c r="O17" s="58"/>
    </row>
    <row r="18" spans="2:15" x14ac:dyDescent="0.3">
      <c r="D18" s="115" t="s">
        <v>61</v>
      </c>
      <c r="E18" s="116"/>
      <c r="F18" s="75">
        <v>36132.5</v>
      </c>
      <c r="G18" s="75">
        <v>30889.5</v>
      </c>
      <c r="H18" s="75">
        <v>21023.9</v>
      </c>
      <c r="I18" s="75">
        <v>17926</v>
      </c>
      <c r="J18" s="57"/>
      <c r="K18" s="107"/>
      <c r="L18" s="58"/>
      <c r="M18" s="58"/>
      <c r="N18" s="58"/>
      <c r="O18" s="58"/>
    </row>
    <row r="19" spans="2:15" x14ac:dyDescent="0.3">
      <c r="D19" s="76" t="s">
        <v>62</v>
      </c>
      <c r="E19" s="76"/>
      <c r="F19" s="76"/>
      <c r="G19" s="76"/>
      <c r="H19" s="76"/>
      <c r="I19" s="76"/>
      <c r="J19" s="76"/>
      <c r="K19" s="77"/>
      <c r="L19" s="77"/>
      <c r="M19" s="77"/>
      <c r="N19" s="77"/>
      <c r="O19" s="77"/>
    </row>
    <row r="20" spans="2:15" x14ac:dyDescent="0.3">
      <c r="D20" s="78" t="s">
        <v>63</v>
      </c>
      <c r="E20" s="79"/>
      <c r="F20" s="79"/>
      <c r="G20" s="79"/>
      <c r="H20" s="79"/>
      <c r="I20" s="79"/>
      <c r="J20" s="79"/>
    </row>
    <row r="21" spans="2:15" x14ac:dyDescent="0.3">
      <c r="D21" s="25" t="s">
        <v>64</v>
      </c>
      <c r="E21" s="79"/>
      <c r="F21" s="79"/>
      <c r="G21" s="79"/>
      <c r="H21" s="79"/>
      <c r="I21" s="79"/>
      <c r="J21" s="79"/>
    </row>
    <row r="24" spans="2:15" ht="16.8" x14ac:dyDescent="0.3">
      <c r="B24" s="50" t="s">
        <v>65</v>
      </c>
      <c r="C24" s="80"/>
      <c r="D24" s="127" t="s">
        <v>106</v>
      </c>
      <c r="E24" s="127"/>
      <c r="F24" s="127"/>
      <c r="G24" s="127"/>
      <c r="H24" s="127"/>
      <c r="I24" s="127"/>
      <c r="J24" s="127"/>
      <c r="K24" s="127"/>
      <c r="L24" s="127"/>
      <c r="M24" s="127"/>
    </row>
    <row r="25" spans="2:15" x14ac:dyDescent="0.3">
      <c r="C25" s="53"/>
      <c r="D25" s="132" t="s">
        <v>67</v>
      </c>
      <c r="E25" s="132"/>
      <c r="F25" s="132"/>
      <c r="G25" s="132"/>
      <c r="H25" s="132"/>
      <c r="I25" s="132"/>
      <c r="J25" s="132"/>
      <c r="K25" s="132"/>
      <c r="L25" s="132"/>
      <c r="M25" s="132"/>
    </row>
    <row r="26" spans="2:15" ht="16.2" x14ac:dyDescent="0.3">
      <c r="C26" s="54"/>
      <c r="D26" s="133" t="s">
        <v>68</v>
      </c>
      <c r="E26" s="133"/>
      <c r="F26" s="135">
        <v>2019</v>
      </c>
      <c r="G26" s="136"/>
      <c r="H26" s="136"/>
      <c r="I26" s="136"/>
      <c r="J26" s="135" t="s">
        <v>105</v>
      </c>
      <c r="K26" s="136"/>
      <c r="L26" s="136"/>
      <c r="M26" s="136"/>
    </row>
    <row r="27" spans="2:15" ht="20.399999999999999" x14ac:dyDescent="0.3">
      <c r="D27" s="134"/>
      <c r="E27" s="134"/>
      <c r="F27" s="81" t="s">
        <v>69</v>
      </c>
      <c r="G27" s="82" t="s">
        <v>70</v>
      </c>
      <c r="H27" s="82" t="s">
        <v>71</v>
      </c>
      <c r="I27" s="82" t="s">
        <v>72</v>
      </c>
      <c r="J27" s="81" t="s">
        <v>69</v>
      </c>
      <c r="K27" s="82" t="s">
        <v>70</v>
      </c>
      <c r="L27" s="82" t="s">
        <v>108</v>
      </c>
      <c r="M27" s="82" t="s">
        <v>72</v>
      </c>
    </row>
    <row r="28" spans="2:15" x14ac:dyDescent="0.3">
      <c r="D28" s="109" t="s">
        <v>73</v>
      </c>
      <c r="E28" s="104"/>
      <c r="F28" s="85">
        <v>207458.8</v>
      </c>
      <c r="G28" s="86">
        <v>719.1</v>
      </c>
      <c r="H28" s="87">
        <f>+G28+F28</f>
        <v>208177.9</v>
      </c>
      <c r="I28" s="88">
        <f>+F28/H28</f>
        <v>0.99654574284782382</v>
      </c>
      <c r="J28" s="85">
        <v>233738</v>
      </c>
      <c r="K28" s="86">
        <v>774.1</v>
      </c>
      <c r="L28" s="87">
        <f>+K28+J28</f>
        <v>234512.1</v>
      </c>
      <c r="M28" s="88">
        <f>+J28/L28</f>
        <v>0.9966991042253257</v>
      </c>
    </row>
    <row r="29" spans="2:15" x14ac:dyDescent="0.3">
      <c r="D29" s="109" t="s">
        <v>74</v>
      </c>
      <c r="E29" s="104"/>
      <c r="F29" s="85">
        <v>36753.800000000003</v>
      </c>
      <c r="G29" s="86">
        <v>1830.4</v>
      </c>
      <c r="H29" s="87">
        <f t="shared" ref="H29:H34" si="4">+G29+F29</f>
        <v>38584.200000000004</v>
      </c>
      <c r="I29" s="88">
        <f t="shared" ref="I29:I34" si="5">+F29/H29</f>
        <v>0.95256089280068001</v>
      </c>
      <c r="J29" s="85" t="s">
        <v>111</v>
      </c>
      <c r="K29" s="86" t="s">
        <v>111</v>
      </c>
      <c r="L29" s="87"/>
      <c r="M29" s="88" t="e">
        <f t="shared" ref="M29:M34" si="6">+J29/L29</f>
        <v>#VALUE!</v>
      </c>
    </row>
    <row r="30" spans="2:15" x14ac:dyDescent="0.3">
      <c r="D30" s="109" t="s">
        <v>75</v>
      </c>
      <c r="E30" s="104"/>
      <c r="F30" s="85">
        <v>1619.1</v>
      </c>
      <c r="G30" s="86">
        <v>356.9</v>
      </c>
      <c r="H30" s="87">
        <f t="shared" si="4"/>
        <v>1976</v>
      </c>
      <c r="I30" s="88">
        <f t="shared" si="5"/>
        <v>0.8193825910931174</v>
      </c>
      <c r="J30" s="85" t="s">
        <v>111</v>
      </c>
      <c r="K30" s="86" t="s">
        <v>111</v>
      </c>
      <c r="L30" s="87"/>
      <c r="M30" s="88" t="e">
        <f t="shared" si="6"/>
        <v>#VALUE!</v>
      </c>
    </row>
    <row r="31" spans="2:15" x14ac:dyDescent="0.3">
      <c r="D31" s="109" t="s">
        <v>76</v>
      </c>
      <c r="E31" s="104"/>
      <c r="F31" s="85">
        <v>50877.2</v>
      </c>
      <c r="G31" s="86">
        <v>5850.3</v>
      </c>
      <c r="H31" s="87">
        <f t="shared" si="4"/>
        <v>56727.5</v>
      </c>
      <c r="I31" s="88">
        <f t="shared" si="5"/>
        <v>0.89687012471905159</v>
      </c>
      <c r="J31" s="85" t="s">
        <v>111</v>
      </c>
      <c r="K31" s="86" t="s">
        <v>111</v>
      </c>
      <c r="L31" s="87"/>
      <c r="M31" s="88" t="e">
        <f t="shared" si="6"/>
        <v>#VALUE!</v>
      </c>
    </row>
    <row r="32" spans="2:15" x14ac:dyDescent="0.3">
      <c r="D32" s="109" t="s">
        <v>77</v>
      </c>
      <c r="E32" s="104"/>
      <c r="F32" s="85">
        <v>1662.8</v>
      </c>
      <c r="G32" s="86">
        <v>596.70000000000005</v>
      </c>
      <c r="H32" s="87">
        <f t="shared" si="4"/>
        <v>2259.5</v>
      </c>
      <c r="I32" s="88">
        <f t="shared" si="5"/>
        <v>0.73591502544810794</v>
      </c>
      <c r="J32" s="85" t="s">
        <v>111</v>
      </c>
      <c r="K32" s="86" t="s">
        <v>111</v>
      </c>
      <c r="L32" s="87"/>
      <c r="M32" s="88" t="e">
        <f t="shared" si="6"/>
        <v>#VALUE!</v>
      </c>
    </row>
    <row r="33" spans="2:15" x14ac:dyDescent="0.3">
      <c r="D33" s="110" t="s">
        <v>78</v>
      </c>
      <c r="E33" s="105"/>
      <c r="F33" s="91">
        <v>59117.2</v>
      </c>
      <c r="G33" s="92">
        <v>26779.1</v>
      </c>
      <c r="H33" s="93">
        <f t="shared" si="4"/>
        <v>85896.299999999988</v>
      </c>
      <c r="I33" s="94">
        <f t="shared" si="5"/>
        <v>0.68823919074511941</v>
      </c>
      <c r="J33" s="91" t="s">
        <v>111</v>
      </c>
      <c r="K33" s="92" t="s">
        <v>111</v>
      </c>
      <c r="L33" s="93"/>
      <c r="M33" s="94" t="e">
        <f t="shared" si="6"/>
        <v>#VALUE!</v>
      </c>
    </row>
    <row r="34" spans="2:15" x14ac:dyDescent="0.3">
      <c r="D34" s="89" t="s">
        <v>2</v>
      </c>
      <c r="E34" s="90"/>
      <c r="F34" s="91">
        <f t="shared" ref="F34:G34" si="7">SUM(F28:F33)</f>
        <v>357488.89999999997</v>
      </c>
      <c r="G34" s="92">
        <f t="shared" si="7"/>
        <v>36132.5</v>
      </c>
      <c r="H34" s="93">
        <f t="shared" si="4"/>
        <v>393621.39999999997</v>
      </c>
      <c r="I34" s="94">
        <f t="shared" si="5"/>
        <v>0.90820494007693686</v>
      </c>
      <c r="J34" s="91">
        <v>334442.90000000002</v>
      </c>
      <c r="K34" s="92">
        <v>17926</v>
      </c>
      <c r="L34" s="93">
        <f t="shared" ref="L34" si="8">+K34+J34</f>
        <v>352368.9</v>
      </c>
      <c r="M34" s="94">
        <f t="shared" si="6"/>
        <v>0.94912717893094423</v>
      </c>
    </row>
    <row r="35" spans="2:15" x14ac:dyDescent="0.3">
      <c r="D35" s="76" t="s">
        <v>62</v>
      </c>
      <c r="E35" s="77" t="s">
        <v>112</v>
      </c>
      <c r="F35" s="76"/>
      <c r="G35" s="76"/>
      <c r="H35" s="76"/>
      <c r="I35" s="76"/>
      <c r="J35" s="76"/>
      <c r="K35" s="77"/>
      <c r="L35" s="77"/>
      <c r="M35" s="77"/>
      <c r="N35" s="77"/>
      <c r="O35" s="77"/>
    </row>
    <row r="36" spans="2:15" x14ac:dyDescent="0.3">
      <c r="D36" s="78" t="s">
        <v>63</v>
      </c>
      <c r="E36" s="79"/>
      <c r="F36" s="79"/>
      <c r="G36" s="79"/>
      <c r="O36" s="95"/>
    </row>
    <row r="37" spans="2:15" x14ac:dyDescent="0.3">
      <c r="D37" s="25" t="s">
        <v>64</v>
      </c>
      <c r="E37" s="79"/>
      <c r="F37" s="79"/>
      <c r="G37" s="79"/>
      <c r="O37" s="95"/>
    </row>
    <row r="38" spans="2:15" x14ac:dyDescent="0.3">
      <c r="O38" s="96"/>
    </row>
    <row r="40" spans="2:15" ht="16.8" x14ac:dyDescent="0.3">
      <c r="B40" s="50" t="s">
        <v>79</v>
      </c>
      <c r="C40" s="80"/>
      <c r="D40" s="127" t="s">
        <v>107</v>
      </c>
      <c r="E40" s="127"/>
      <c r="F40" s="127"/>
      <c r="G40" s="127"/>
      <c r="H40" s="127"/>
      <c r="I40" s="127"/>
      <c r="J40" s="127"/>
      <c r="K40" s="127"/>
      <c r="L40" s="127"/>
      <c r="M40" s="127"/>
      <c r="N40" s="80"/>
    </row>
    <row r="41" spans="2:15" x14ac:dyDescent="0.3">
      <c r="C41" s="53"/>
      <c r="D41" s="132" t="s">
        <v>67</v>
      </c>
      <c r="E41" s="132"/>
      <c r="F41" s="132"/>
      <c r="G41" s="132"/>
      <c r="H41" s="132"/>
      <c r="I41" s="132"/>
      <c r="J41" s="132"/>
      <c r="K41" s="132"/>
      <c r="L41" s="132"/>
      <c r="M41" s="132"/>
      <c r="N41" s="80"/>
    </row>
    <row r="42" spans="2:15" ht="16.2" x14ac:dyDescent="0.3">
      <c r="D42" s="133" t="s">
        <v>81</v>
      </c>
      <c r="E42" s="133"/>
      <c r="F42" s="135">
        <v>2019</v>
      </c>
      <c r="G42" s="136"/>
      <c r="H42" s="136"/>
      <c r="I42" s="136"/>
      <c r="J42" s="135" t="s">
        <v>105</v>
      </c>
      <c r="K42" s="136"/>
      <c r="L42" s="136"/>
      <c r="M42" s="136"/>
      <c r="N42" s="80"/>
    </row>
    <row r="43" spans="2:15" ht="20.399999999999999" x14ac:dyDescent="0.3">
      <c r="D43" s="134"/>
      <c r="E43" s="134"/>
      <c r="F43" s="81" t="s">
        <v>69</v>
      </c>
      <c r="G43" s="82" t="s">
        <v>70</v>
      </c>
      <c r="H43" s="82" t="s">
        <v>71</v>
      </c>
      <c r="I43" s="82" t="s">
        <v>72</v>
      </c>
      <c r="J43" s="81" t="s">
        <v>69</v>
      </c>
      <c r="K43" s="82" t="s">
        <v>70</v>
      </c>
      <c r="L43" s="82" t="s">
        <v>108</v>
      </c>
      <c r="M43" s="82" t="s">
        <v>72</v>
      </c>
      <c r="N43" s="80"/>
    </row>
    <row r="44" spans="2:15" x14ac:dyDescent="0.3">
      <c r="D44" s="109" t="s">
        <v>82</v>
      </c>
      <c r="E44" s="84"/>
      <c r="F44" s="85">
        <v>4790.7</v>
      </c>
      <c r="G44" s="86">
        <v>545.4</v>
      </c>
      <c r="H44" s="87">
        <f>+G44+F44</f>
        <v>5336.0999999999995</v>
      </c>
      <c r="I44" s="88">
        <f>+F44/H44</f>
        <v>0.89779052116714464</v>
      </c>
      <c r="J44" s="85" t="s">
        <v>111</v>
      </c>
      <c r="K44" s="86" t="s">
        <v>111</v>
      </c>
      <c r="L44" s="87" t="e">
        <f>+K44+J44</f>
        <v>#VALUE!</v>
      </c>
      <c r="M44" s="88" t="e">
        <f>+J44/L44</f>
        <v>#VALUE!</v>
      </c>
      <c r="N44" s="80"/>
    </row>
    <row r="45" spans="2:15" x14ac:dyDescent="0.3">
      <c r="D45" s="109" t="s">
        <v>83</v>
      </c>
      <c r="E45" s="84"/>
      <c r="F45" s="85">
        <v>48761.8</v>
      </c>
      <c r="G45" s="86">
        <v>29445.3</v>
      </c>
      <c r="H45" s="87">
        <f t="shared" ref="H45:H50" si="9">+G45+F45</f>
        <v>78207.100000000006</v>
      </c>
      <c r="I45" s="88">
        <f t="shared" ref="I45:I50" si="10">+F45/H45</f>
        <v>0.62349582071193022</v>
      </c>
      <c r="J45" s="85">
        <v>44684.4</v>
      </c>
      <c r="K45" s="86">
        <v>17151.900000000001</v>
      </c>
      <c r="L45" s="87">
        <f t="shared" ref="L45:L50" si="11">+K45+J45</f>
        <v>61836.3</v>
      </c>
      <c r="M45" s="88">
        <f t="shared" ref="M45:M50" si="12">+J45/L45</f>
        <v>0.72262408973370007</v>
      </c>
      <c r="N45" s="80"/>
    </row>
    <row r="46" spans="2:15" x14ac:dyDescent="0.3">
      <c r="D46" s="109" t="s">
        <v>84</v>
      </c>
      <c r="E46" s="84"/>
      <c r="F46" s="85">
        <v>157182.39999999999</v>
      </c>
      <c r="G46" s="86">
        <v>6141.7</v>
      </c>
      <c r="H46" s="87">
        <f t="shared" si="9"/>
        <v>163324.1</v>
      </c>
      <c r="I46" s="88">
        <f t="shared" si="10"/>
        <v>0.96239562930394218</v>
      </c>
      <c r="J46" s="85">
        <v>123866.5</v>
      </c>
      <c r="K46" s="86">
        <v>774.1</v>
      </c>
      <c r="L46" s="87">
        <f t="shared" si="11"/>
        <v>124640.6</v>
      </c>
      <c r="M46" s="88">
        <f t="shared" si="12"/>
        <v>0.99378934311933664</v>
      </c>
      <c r="N46" s="80"/>
    </row>
    <row r="47" spans="2:15" x14ac:dyDescent="0.3">
      <c r="D47" s="109" t="s">
        <v>85</v>
      </c>
      <c r="E47" s="84"/>
      <c r="F47" s="85">
        <v>135447.1</v>
      </c>
      <c r="G47" s="86">
        <v>0</v>
      </c>
      <c r="H47" s="87">
        <f t="shared" si="9"/>
        <v>135447.1</v>
      </c>
      <c r="I47" s="88">
        <f t="shared" si="10"/>
        <v>1</v>
      </c>
      <c r="J47" s="85">
        <v>161236.6</v>
      </c>
      <c r="K47" s="86">
        <v>0</v>
      </c>
      <c r="L47" s="87">
        <f t="shared" si="11"/>
        <v>161236.6</v>
      </c>
      <c r="M47" s="88">
        <f t="shared" si="12"/>
        <v>1</v>
      </c>
      <c r="N47" s="80"/>
    </row>
    <row r="48" spans="2:15" x14ac:dyDescent="0.3">
      <c r="D48" s="109" t="s">
        <v>86</v>
      </c>
      <c r="E48" s="84"/>
      <c r="F48" s="85">
        <v>10113.1</v>
      </c>
      <c r="G48" s="86">
        <v>0</v>
      </c>
      <c r="H48" s="87">
        <f t="shared" si="9"/>
        <v>10113.1</v>
      </c>
      <c r="I48" s="88">
        <f t="shared" si="10"/>
        <v>1</v>
      </c>
      <c r="J48" s="85">
        <v>3727.2</v>
      </c>
      <c r="K48" s="86">
        <v>0</v>
      </c>
      <c r="L48" s="87">
        <f t="shared" si="11"/>
        <v>3727.2</v>
      </c>
      <c r="M48" s="88">
        <f t="shared" si="12"/>
        <v>1</v>
      </c>
      <c r="N48" s="80"/>
    </row>
    <row r="49" spans="2:14" x14ac:dyDescent="0.3">
      <c r="D49" s="110" t="s">
        <v>87</v>
      </c>
      <c r="E49" s="90"/>
      <c r="F49" s="91">
        <v>1193.7</v>
      </c>
      <c r="G49" s="92">
        <v>0</v>
      </c>
      <c r="H49" s="93">
        <f t="shared" si="9"/>
        <v>1193.7</v>
      </c>
      <c r="I49" s="94">
        <f t="shared" si="10"/>
        <v>1</v>
      </c>
      <c r="J49" s="91" t="s">
        <v>111</v>
      </c>
      <c r="K49" s="92" t="s">
        <v>111</v>
      </c>
      <c r="L49" s="93" t="e">
        <f t="shared" si="11"/>
        <v>#VALUE!</v>
      </c>
      <c r="M49" s="94" t="e">
        <f t="shared" si="12"/>
        <v>#VALUE!</v>
      </c>
      <c r="N49" s="80"/>
    </row>
    <row r="50" spans="2:14" x14ac:dyDescent="0.3">
      <c r="D50" s="89" t="s">
        <v>2</v>
      </c>
      <c r="E50" s="90"/>
      <c r="F50" s="91">
        <f t="shared" ref="F50:G50" si="13">SUM(F44:F49)</f>
        <v>357488.8</v>
      </c>
      <c r="G50" s="92">
        <f t="shared" si="13"/>
        <v>36132.400000000001</v>
      </c>
      <c r="H50" s="93">
        <f t="shared" si="9"/>
        <v>393621.2</v>
      </c>
      <c r="I50" s="94">
        <f t="shared" si="10"/>
        <v>0.90820514748697478</v>
      </c>
      <c r="J50" s="91">
        <v>334442.90000000002</v>
      </c>
      <c r="K50" s="92">
        <v>17926</v>
      </c>
      <c r="L50" s="93">
        <f t="shared" si="11"/>
        <v>352368.9</v>
      </c>
      <c r="M50" s="94">
        <f t="shared" si="12"/>
        <v>0.94912717893094423</v>
      </c>
      <c r="N50" s="80"/>
    </row>
    <row r="51" spans="2:14" x14ac:dyDescent="0.3">
      <c r="D51" s="76" t="s">
        <v>62</v>
      </c>
      <c r="E51" s="77" t="s">
        <v>112</v>
      </c>
      <c r="F51" s="76"/>
      <c r="G51" s="76"/>
      <c r="H51" s="76"/>
      <c r="I51" s="76"/>
      <c r="J51" s="76"/>
      <c r="K51" s="77"/>
      <c r="L51" s="77"/>
      <c r="M51" s="77"/>
      <c r="N51" s="80"/>
    </row>
    <row r="52" spans="2:14" x14ac:dyDescent="0.3">
      <c r="D52" s="78" t="s">
        <v>63</v>
      </c>
      <c r="E52" s="79"/>
      <c r="F52" s="79"/>
      <c r="G52" s="79"/>
      <c r="N52" s="80"/>
    </row>
    <row r="53" spans="2:14" x14ac:dyDescent="0.3">
      <c r="D53" s="25" t="s">
        <v>64</v>
      </c>
      <c r="E53" s="79"/>
      <c r="F53" s="79"/>
      <c r="G53" s="79"/>
      <c r="N53" s="80"/>
    </row>
    <row r="54" spans="2:14" x14ac:dyDescent="0.3"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</row>
    <row r="55" spans="2:14" x14ac:dyDescent="0.3"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</row>
    <row r="56" spans="2:14" ht="16.8" x14ac:dyDescent="0.3">
      <c r="B56" s="50" t="s">
        <v>88</v>
      </c>
      <c r="C56" s="80"/>
      <c r="D56" s="127" t="s">
        <v>109</v>
      </c>
      <c r="E56" s="127"/>
      <c r="F56" s="127"/>
      <c r="G56" s="127"/>
      <c r="H56" s="127"/>
      <c r="I56" s="127"/>
      <c r="J56" s="127"/>
      <c r="K56" s="127"/>
      <c r="L56" s="127"/>
      <c r="M56" s="127"/>
      <c r="N56" s="80"/>
    </row>
    <row r="57" spans="2:14" x14ac:dyDescent="0.3">
      <c r="C57" s="53"/>
      <c r="D57" s="132" t="s">
        <v>67</v>
      </c>
      <c r="E57" s="132"/>
      <c r="F57" s="132"/>
      <c r="G57" s="132"/>
      <c r="H57" s="132"/>
      <c r="I57" s="132"/>
      <c r="J57" s="132"/>
      <c r="K57" s="132"/>
      <c r="L57" s="132"/>
      <c r="M57" s="132"/>
      <c r="N57" s="80"/>
    </row>
    <row r="58" spans="2:14" ht="16.2" x14ac:dyDescent="0.3">
      <c r="D58" s="133" t="s">
        <v>68</v>
      </c>
      <c r="E58" s="133"/>
      <c r="F58" s="135">
        <v>2019</v>
      </c>
      <c r="G58" s="136"/>
      <c r="H58" s="136"/>
      <c r="I58" s="136"/>
      <c r="J58" s="135" t="s">
        <v>105</v>
      </c>
      <c r="K58" s="136"/>
      <c r="L58" s="136"/>
      <c r="M58" s="136"/>
      <c r="N58" s="80"/>
    </row>
    <row r="59" spans="2:14" ht="20.399999999999999" x14ac:dyDescent="0.3">
      <c r="D59" s="134"/>
      <c r="E59" s="134"/>
      <c r="F59" s="81" t="s">
        <v>69</v>
      </c>
      <c r="G59" s="82" t="s">
        <v>70</v>
      </c>
      <c r="H59" s="82" t="s">
        <v>71</v>
      </c>
      <c r="I59" s="82" t="s">
        <v>72</v>
      </c>
      <c r="J59" s="81" t="s">
        <v>69</v>
      </c>
      <c r="K59" s="82" t="s">
        <v>70</v>
      </c>
      <c r="L59" s="82" t="s">
        <v>108</v>
      </c>
      <c r="M59" s="82" t="s">
        <v>72</v>
      </c>
      <c r="N59" s="80"/>
    </row>
    <row r="60" spans="2:14" x14ac:dyDescent="0.3">
      <c r="D60" s="109" t="s">
        <v>90</v>
      </c>
      <c r="E60" s="84"/>
      <c r="F60" s="85">
        <v>57305.1</v>
      </c>
      <c r="G60" s="86">
        <v>1671.9</v>
      </c>
      <c r="H60" s="87">
        <f>+G60+F60</f>
        <v>58977</v>
      </c>
      <c r="I60" s="88">
        <f>+F60/H60</f>
        <v>0.97165166081692866</v>
      </c>
      <c r="J60" s="85" t="s">
        <v>111</v>
      </c>
      <c r="K60" s="86" t="s">
        <v>111</v>
      </c>
      <c r="L60" s="87" t="e">
        <f>+K60+J60</f>
        <v>#VALUE!</v>
      </c>
      <c r="M60" s="88" t="e">
        <f>+J60/L60</f>
        <v>#VALUE!</v>
      </c>
      <c r="N60" s="80"/>
    </row>
    <row r="61" spans="2:14" x14ac:dyDescent="0.3">
      <c r="D61" s="109" t="s">
        <v>91</v>
      </c>
      <c r="E61" s="84"/>
      <c r="F61" s="85">
        <v>168075.6</v>
      </c>
      <c r="G61" s="86">
        <v>16465.599999999999</v>
      </c>
      <c r="H61" s="87">
        <f t="shared" ref="H61:H65" si="14">+G61+F61</f>
        <v>184541.2</v>
      </c>
      <c r="I61" s="88">
        <f t="shared" ref="I61:I65" si="15">+F61/H61</f>
        <v>0.91077547994702535</v>
      </c>
      <c r="J61" s="85">
        <v>154977.79999999999</v>
      </c>
      <c r="K61" s="86">
        <v>9428.5</v>
      </c>
      <c r="L61" s="87">
        <f t="shared" ref="L61:L65" si="16">+K61+J61</f>
        <v>164406.29999999999</v>
      </c>
      <c r="M61" s="88">
        <f t="shared" ref="M61:M65" si="17">+J61/L61</f>
        <v>0.94265122443604654</v>
      </c>
      <c r="N61" s="80"/>
    </row>
    <row r="62" spans="2:14" x14ac:dyDescent="0.3">
      <c r="D62" s="109" t="s">
        <v>92</v>
      </c>
      <c r="E62" s="84"/>
      <c r="F62" s="85">
        <v>80904.7</v>
      </c>
      <c r="G62" s="86">
        <v>14823.4</v>
      </c>
      <c r="H62" s="87">
        <f t="shared" si="14"/>
        <v>95728.099999999991</v>
      </c>
      <c r="I62" s="88">
        <f t="shared" si="15"/>
        <v>0.84515100581751867</v>
      </c>
      <c r="J62" s="85">
        <v>78995.899999999994</v>
      </c>
      <c r="K62" s="86">
        <v>2431.8000000000002</v>
      </c>
      <c r="L62" s="87">
        <f t="shared" si="16"/>
        <v>81427.7</v>
      </c>
      <c r="M62" s="88">
        <f t="shared" si="17"/>
        <v>0.97013546987081789</v>
      </c>
      <c r="N62" s="80"/>
    </row>
    <row r="63" spans="2:14" x14ac:dyDescent="0.3">
      <c r="D63" s="109" t="s">
        <v>93</v>
      </c>
      <c r="E63" s="84"/>
      <c r="F63" s="85">
        <v>20605</v>
      </c>
      <c r="G63" s="86">
        <v>3014.8</v>
      </c>
      <c r="H63" s="87">
        <f t="shared" si="14"/>
        <v>23619.8</v>
      </c>
      <c r="I63" s="88">
        <f t="shared" si="15"/>
        <v>0.87236132397395405</v>
      </c>
      <c r="J63" s="85">
        <v>9187.5</v>
      </c>
      <c r="K63" s="86">
        <v>6065.7</v>
      </c>
      <c r="L63" s="87">
        <f t="shared" si="16"/>
        <v>15253.2</v>
      </c>
      <c r="M63" s="88">
        <f t="shared" si="17"/>
        <v>0.60233262528518605</v>
      </c>
      <c r="N63" s="80"/>
    </row>
    <row r="64" spans="2:14" x14ac:dyDescent="0.3">
      <c r="D64" s="110" t="s">
        <v>94</v>
      </c>
      <c r="E64" s="90"/>
      <c r="F64" s="91">
        <v>30598.3</v>
      </c>
      <c r="G64" s="92">
        <v>156.69999999999999</v>
      </c>
      <c r="H64" s="93">
        <f t="shared" si="14"/>
        <v>30755</v>
      </c>
      <c r="I64" s="94">
        <f t="shared" si="15"/>
        <v>0.99490489351324984</v>
      </c>
      <c r="J64" s="91" t="s">
        <v>111</v>
      </c>
      <c r="K64" s="92" t="s">
        <v>111</v>
      </c>
      <c r="L64" s="93" t="e">
        <f t="shared" si="16"/>
        <v>#VALUE!</v>
      </c>
      <c r="M64" s="94" t="e">
        <f t="shared" si="17"/>
        <v>#VALUE!</v>
      </c>
      <c r="N64" s="80"/>
    </row>
    <row r="65" spans="2:14" x14ac:dyDescent="0.3">
      <c r="D65" s="89" t="s">
        <v>2</v>
      </c>
      <c r="E65" s="90"/>
      <c r="F65" s="91">
        <f>SUM(F60:F64)</f>
        <v>357488.7</v>
      </c>
      <c r="G65" s="92">
        <f>SUM(G60:G64)</f>
        <v>36132.400000000001</v>
      </c>
      <c r="H65" s="93">
        <f t="shared" si="14"/>
        <v>393621.10000000003</v>
      </c>
      <c r="I65" s="94">
        <f t="shared" si="15"/>
        <v>0.90820512416636201</v>
      </c>
      <c r="J65" s="91">
        <v>334442.90000000002</v>
      </c>
      <c r="K65" s="92">
        <v>17926</v>
      </c>
      <c r="L65" s="93">
        <f t="shared" si="16"/>
        <v>352368.9</v>
      </c>
      <c r="M65" s="94">
        <f t="shared" si="17"/>
        <v>0.94912717893094423</v>
      </c>
      <c r="N65" s="80"/>
    </row>
    <row r="66" spans="2:14" x14ac:dyDescent="0.3">
      <c r="D66" s="76" t="s">
        <v>62</v>
      </c>
      <c r="E66" s="77" t="s">
        <v>112</v>
      </c>
      <c r="F66" s="76"/>
      <c r="G66" s="76"/>
      <c r="H66" s="76"/>
      <c r="I66" s="76"/>
      <c r="J66" s="76"/>
      <c r="K66" s="77"/>
      <c r="L66" s="77"/>
      <c r="M66" s="77"/>
      <c r="N66" s="80"/>
    </row>
    <row r="67" spans="2:14" x14ac:dyDescent="0.3">
      <c r="D67" s="78" t="s">
        <v>63</v>
      </c>
      <c r="E67" s="79"/>
      <c r="F67" s="79"/>
      <c r="G67" s="79"/>
      <c r="N67" s="80"/>
    </row>
    <row r="68" spans="2:14" x14ac:dyDescent="0.3">
      <c r="D68" s="25" t="s">
        <v>64</v>
      </c>
      <c r="E68" s="79"/>
      <c r="F68" s="79"/>
      <c r="G68" s="79"/>
      <c r="N68" s="80"/>
    </row>
    <row r="69" spans="2:14" x14ac:dyDescent="0.3"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</row>
    <row r="70" spans="2:14" x14ac:dyDescent="0.3"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</row>
    <row r="71" spans="2:14" ht="16.8" x14ac:dyDescent="0.3">
      <c r="B71" s="50" t="s">
        <v>95</v>
      </c>
      <c r="C71" s="80"/>
      <c r="D71" s="127" t="s">
        <v>110</v>
      </c>
      <c r="E71" s="127"/>
      <c r="F71" s="127"/>
      <c r="G71" s="127"/>
      <c r="H71" s="127"/>
      <c r="I71" s="127"/>
      <c r="J71" s="127"/>
      <c r="K71" s="127"/>
      <c r="L71" s="127"/>
      <c r="M71" s="127"/>
      <c r="N71" s="80"/>
    </row>
    <row r="72" spans="2:14" x14ac:dyDescent="0.3">
      <c r="C72" s="53"/>
      <c r="D72" s="132" t="s">
        <v>67</v>
      </c>
      <c r="E72" s="132"/>
      <c r="F72" s="132"/>
      <c r="G72" s="132"/>
      <c r="H72" s="132"/>
      <c r="I72" s="132"/>
      <c r="J72" s="132"/>
      <c r="K72" s="132"/>
      <c r="L72" s="132"/>
      <c r="M72" s="132"/>
      <c r="N72" s="80"/>
    </row>
    <row r="73" spans="2:14" ht="16.2" x14ac:dyDescent="0.3">
      <c r="D73" s="133" t="s">
        <v>68</v>
      </c>
      <c r="E73" s="133"/>
      <c r="F73" s="135">
        <v>2019</v>
      </c>
      <c r="G73" s="136"/>
      <c r="H73" s="136"/>
      <c r="I73" s="136"/>
      <c r="J73" s="135" t="s">
        <v>105</v>
      </c>
      <c r="K73" s="136"/>
      <c r="L73" s="136"/>
      <c r="M73" s="136"/>
      <c r="N73" s="80"/>
    </row>
    <row r="74" spans="2:14" ht="20.399999999999999" x14ac:dyDescent="0.3">
      <c r="D74" s="134"/>
      <c r="E74" s="134"/>
      <c r="F74" s="81" t="s">
        <v>69</v>
      </c>
      <c r="G74" s="82" t="s">
        <v>70</v>
      </c>
      <c r="H74" s="82" t="s">
        <v>71</v>
      </c>
      <c r="I74" s="82" t="s">
        <v>72</v>
      </c>
      <c r="J74" s="81" t="s">
        <v>69</v>
      </c>
      <c r="K74" s="82" t="s">
        <v>70</v>
      </c>
      <c r="L74" s="82" t="s">
        <v>108</v>
      </c>
      <c r="M74" s="82" t="s">
        <v>72</v>
      </c>
    </row>
    <row r="75" spans="2:14" x14ac:dyDescent="0.3">
      <c r="D75" s="109" t="s">
        <v>97</v>
      </c>
      <c r="E75" s="84"/>
      <c r="F75" s="85">
        <v>221375.8</v>
      </c>
      <c r="G75" s="86">
        <v>1380.8</v>
      </c>
      <c r="H75" s="87">
        <f>+G75+F75</f>
        <v>222756.59999999998</v>
      </c>
      <c r="I75" s="88">
        <f>+F75/H75</f>
        <v>0.99380130599946315</v>
      </c>
      <c r="J75" s="85">
        <v>182829.2</v>
      </c>
      <c r="K75" s="86">
        <v>709.6</v>
      </c>
      <c r="L75" s="87">
        <f>+K75+J75</f>
        <v>183538.80000000002</v>
      </c>
      <c r="M75" s="88">
        <f>+J75/L75</f>
        <v>0.99613378751522841</v>
      </c>
    </row>
    <row r="76" spans="2:14" x14ac:dyDescent="0.3">
      <c r="D76" s="109" t="s">
        <v>98</v>
      </c>
      <c r="E76" s="84"/>
      <c r="F76" s="85">
        <v>103573.2</v>
      </c>
      <c r="G76" s="86">
        <v>5164.7</v>
      </c>
      <c r="H76" s="87">
        <f t="shared" ref="H76:H79" si="18">+G76+F76</f>
        <v>108737.9</v>
      </c>
      <c r="I76" s="88">
        <f t="shared" ref="I76:I79" si="19">+F76/H76</f>
        <v>0.95250322104804308</v>
      </c>
      <c r="J76" s="85" t="s">
        <v>111</v>
      </c>
      <c r="K76" s="86" t="s">
        <v>111</v>
      </c>
      <c r="L76" s="87" t="e">
        <f t="shared" ref="L76:L79" si="20">+K76+J76</f>
        <v>#VALUE!</v>
      </c>
      <c r="M76" s="88" t="e">
        <f t="shared" ref="M76:M79" si="21">+J76/L76</f>
        <v>#VALUE!</v>
      </c>
    </row>
    <row r="77" spans="2:14" x14ac:dyDescent="0.3">
      <c r="D77" s="109" t="s">
        <v>99</v>
      </c>
      <c r="E77" s="84"/>
      <c r="F77" s="85">
        <v>17744.599999999999</v>
      </c>
      <c r="G77" s="86">
        <v>9443.2999999999993</v>
      </c>
      <c r="H77" s="87">
        <f t="shared" si="18"/>
        <v>27187.899999999998</v>
      </c>
      <c r="I77" s="88">
        <f t="shared" si="19"/>
        <v>0.65266534009614574</v>
      </c>
      <c r="J77" s="85">
        <v>31473.9</v>
      </c>
      <c r="K77" s="86">
        <v>7886</v>
      </c>
      <c r="L77" s="87">
        <f t="shared" si="20"/>
        <v>39359.9</v>
      </c>
      <c r="M77" s="88">
        <f t="shared" si="21"/>
        <v>0.79964379990802825</v>
      </c>
    </row>
    <row r="78" spans="2:14" x14ac:dyDescent="0.3">
      <c r="D78" s="110" t="s">
        <v>100</v>
      </c>
      <c r="E78" s="90"/>
      <c r="F78" s="91">
        <v>14795.1</v>
      </c>
      <c r="G78" s="92">
        <v>20143.8</v>
      </c>
      <c r="H78" s="93">
        <f t="shared" si="18"/>
        <v>34938.9</v>
      </c>
      <c r="I78" s="94">
        <f t="shared" si="19"/>
        <v>0.42345637670333064</v>
      </c>
      <c r="J78" s="91">
        <v>15450.2</v>
      </c>
      <c r="K78" s="92">
        <v>9330.4</v>
      </c>
      <c r="L78" s="93">
        <f t="shared" si="20"/>
        <v>24780.6</v>
      </c>
      <c r="M78" s="94">
        <f t="shared" si="21"/>
        <v>0.62347965747399181</v>
      </c>
    </row>
    <row r="79" spans="2:14" x14ac:dyDescent="0.3">
      <c r="D79" s="89" t="s">
        <v>2</v>
      </c>
      <c r="E79" s="90"/>
      <c r="F79" s="91">
        <f>SUM(F75:F78)</f>
        <v>357488.69999999995</v>
      </c>
      <c r="G79" s="92">
        <f>SUM(G75:G78)</f>
        <v>36132.6</v>
      </c>
      <c r="H79" s="93">
        <f t="shared" si="18"/>
        <v>393621.29999999993</v>
      </c>
      <c r="I79" s="94">
        <f t="shared" si="19"/>
        <v>0.90820466270499089</v>
      </c>
      <c r="J79" s="91">
        <v>334442.90000000002</v>
      </c>
      <c r="K79" s="92">
        <v>17926</v>
      </c>
      <c r="L79" s="93">
        <f t="shared" si="20"/>
        <v>352368.9</v>
      </c>
      <c r="M79" s="94">
        <f t="shared" si="21"/>
        <v>0.94912717893094423</v>
      </c>
    </row>
    <row r="80" spans="2:14" x14ac:dyDescent="0.3">
      <c r="D80" s="76" t="s">
        <v>62</v>
      </c>
      <c r="E80" s="77" t="s">
        <v>112</v>
      </c>
      <c r="F80" s="76"/>
      <c r="G80" s="76"/>
      <c r="H80" s="76"/>
      <c r="I80" s="76"/>
      <c r="J80" s="76"/>
      <c r="K80" s="77"/>
      <c r="L80" s="77"/>
      <c r="M80" s="77"/>
    </row>
    <row r="81" spans="4:7" x14ac:dyDescent="0.3">
      <c r="D81" s="78" t="s">
        <v>63</v>
      </c>
      <c r="E81" s="79"/>
      <c r="F81" s="79"/>
      <c r="G81" s="79"/>
    </row>
    <row r="82" spans="4:7" x14ac:dyDescent="0.3">
      <c r="D82" s="25" t="s">
        <v>64</v>
      </c>
      <c r="E82" s="79"/>
      <c r="F82" s="79"/>
      <c r="G82" s="79"/>
    </row>
  </sheetData>
  <mergeCells count="23">
    <mergeCell ref="D73:E74"/>
    <mergeCell ref="F73:I73"/>
    <mergeCell ref="J73:M73"/>
    <mergeCell ref="D57:M57"/>
    <mergeCell ref="D58:E59"/>
    <mergeCell ref="F58:I58"/>
    <mergeCell ref="J58:M58"/>
    <mergeCell ref="D71:M71"/>
    <mergeCell ref="D72:M72"/>
    <mergeCell ref="D56:M56"/>
    <mergeCell ref="D2:N2"/>
    <mergeCell ref="D6:I6"/>
    <mergeCell ref="D7:I7"/>
    <mergeCell ref="D24:M24"/>
    <mergeCell ref="D25:M25"/>
    <mergeCell ref="D26:E27"/>
    <mergeCell ref="F26:I26"/>
    <mergeCell ref="J26:M26"/>
    <mergeCell ref="D40:M40"/>
    <mergeCell ref="D41:M41"/>
    <mergeCell ref="D42:E43"/>
    <mergeCell ref="F42:I42"/>
    <mergeCell ref="J42:M42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A994C-CC81-4B60-9030-1934ED41AD6F}">
  <dimension ref="B2:T82"/>
  <sheetViews>
    <sheetView showGridLines="0" workbookViewId="0">
      <selection activeCell="I17" sqref="I17"/>
    </sheetView>
  </sheetViews>
  <sheetFormatPr defaultRowHeight="14.4" x14ac:dyDescent="0.3"/>
  <cols>
    <col min="2" max="2" width="5.109375" customWidth="1"/>
    <col min="3" max="3" width="2.21875" customWidth="1"/>
    <col min="4" max="4" width="10.6640625" customWidth="1"/>
    <col min="5" max="5" width="10.44140625" customWidth="1"/>
    <col min="6" max="6" width="10.33203125" bestFit="1" customWidth="1"/>
    <col min="7" max="7" width="11.33203125" bestFit="1" customWidth="1"/>
  </cols>
  <sheetData>
    <row r="2" spans="2:20" ht="22.8" x14ac:dyDescent="0.3">
      <c r="D2" s="128" t="s">
        <v>113</v>
      </c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6" spans="2:20" ht="14.4" customHeight="1" x14ac:dyDescent="0.3">
      <c r="B6" s="50" t="s">
        <v>46</v>
      </c>
      <c r="D6" s="131" t="s">
        <v>47</v>
      </c>
      <c r="E6" s="131"/>
      <c r="F6" s="131"/>
      <c r="G6" s="131"/>
      <c r="H6" s="131"/>
      <c r="I6" s="131"/>
      <c r="J6" s="51"/>
      <c r="K6" s="52"/>
      <c r="L6" s="52"/>
      <c r="M6" s="52"/>
      <c r="N6" s="52"/>
      <c r="O6" s="52"/>
    </row>
    <row r="7" spans="2:20" x14ac:dyDescent="0.3">
      <c r="D7" s="132" t="s">
        <v>48</v>
      </c>
      <c r="E7" s="132"/>
      <c r="F7" s="132"/>
      <c r="G7" s="132"/>
      <c r="H7" s="132"/>
      <c r="I7" s="132"/>
      <c r="J7" s="53"/>
      <c r="K7" s="53"/>
      <c r="L7" s="53"/>
      <c r="M7" s="53"/>
      <c r="N7" s="53"/>
      <c r="O7" s="53"/>
    </row>
    <row r="8" spans="2:20" ht="4.8" customHeight="1" x14ac:dyDescent="0.3">
      <c r="D8" s="54"/>
      <c r="E8" s="54"/>
      <c r="F8" s="54"/>
      <c r="G8" s="54"/>
      <c r="H8" s="54"/>
      <c r="I8" s="54"/>
      <c r="J8" s="54"/>
    </row>
    <row r="9" spans="2:20" x14ac:dyDescent="0.3">
      <c r="D9" s="55" t="s">
        <v>49</v>
      </c>
      <c r="E9" s="56"/>
      <c r="F9" s="56">
        <v>2019</v>
      </c>
      <c r="G9" s="56" t="s">
        <v>50</v>
      </c>
      <c r="H9" s="56" t="s">
        <v>51</v>
      </c>
      <c r="I9" s="56" t="s">
        <v>52</v>
      </c>
      <c r="J9" s="57"/>
      <c r="K9" s="58"/>
      <c r="L9" s="106"/>
      <c r="M9" s="106"/>
      <c r="N9" s="106"/>
      <c r="O9" s="106"/>
      <c r="P9" s="102"/>
      <c r="Q9" s="102"/>
      <c r="R9" s="102"/>
      <c r="S9" s="102"/>
      <c r="T9" s="102"/>
    </row>
    <row r="10" spans="2:20" x14ac:dyDescent="0.3">
      <c r="D10" s="61" t="s">
        <v>53</v>
      </c>
      <c r="E10" s="62"/>
      <c r="F10" s="63">
        <f>+F11+F14</f>
        <v>742426.1</v>
      </c>
      <c r="G10" s="63">
        <f t="shared" ref="G10:I10" si="0">+G11+G14</f>
        <v>585499.80000000005</v>
      </c>
      <c r="H10" s="63">
        <f t="shared" si="0"/>
        <v>707095.5</v>
      </c>
      <c r="I10" s="63">
        <f t="shared" si="0"/>
        <v>639205.69999999995</v>
      </c>
      <c r="J10" s="57"/>
      <c r="K10" s="58"/>
      <c r="L10" s="106"/>
      <c r="M10" s="106"/>
      <c r="N10" s="106"/>
      <c r="O10" s="106"/>
      <c r="P10" s="102"/>
      <c r="Q10" s="102"/>
      <c r="R10" s="102"/>
      <c r="S10" s="102"/>
      <c r="T10" s="102"/>
    </row>
    <row r="11" spans="2:20" x14ac:dyDescent="0.3">
      <c r="D11" s="64" t="s">
        <v>54</v>
      </c>
      <c r="E11" s="65"/>
      <c r="F11" s="66">
        <f>+F12+F13</f>
        <v>480572.2</v>
      </c>
      <c r="G11" s="66">
        <f t="shared" ref="G11:I11" si="1">+G12+G13</f>
        <v>327398.8</v>
      </c>
      <c r="H11" s="66">
        <f t="shared" si="1"/>
        <v>236648.5</v>
      </c>
      <c r="I11" s="66">
        <f t="shared" si="1"/>
        <v>262339.40000000002</v>
      </c>
      <c r="J11" s="57"/>
      <c r="K11" s="58"/>
      <c r="L11" s="106"/>
      <c r="M11" s="106"/>
      <c r="N11" s="106"/>
      <c r="O11" s="106"/>
      <c r="P11" s="102"/>
      <c r="Q11" s="102"/>
      <c r="R11" s="102"/>
      <c r="S11" s="102"/>
      <c r="T11" s="102"/>
    </row>
    <row r="12" spans="2:20" x14ac:dyDescent="0.3">
      <c r="D12" s="111"/>
      <c r="E12" s="112" t="s">
        <v>55</v>
      </c>
      <c r="F12" s="66">
        <v>454201.5</v>
      </c>
      <c r="G12" s="66">
        <v>304041.3</v>
      </c>
      <c r="H12" s="66">
        <v>201527.7</v>
      </c>
      <c r="I12" s="66">
        <v>243260.2</v>
      </c>
      <c r="J12" s="67">
        <f>+I12/F12-1</f>
        <v>-0.46442228834559107</v>
      </c>
      <c r="K12" s="58"/>
      <c r="L12" s="106"/>
      <c r="M12" s="106"/>
      <c r="N12" s="106"/>
      <c r="O12" s="106"/>
      <c r="P12" s="102"/>
      <c r="Q12" s="102"/>
      <c r="R12" s="102"/>
      <c r="S12" s="102"/>
      <c r="T12" s="102"/>
    </row>
    <row r="13" spans="2:20" x14ac:dyDescent="0.3">
      <c r="D13" s="111"/>
      <c r="E13" s="112" t="s">
        <v>56</v>
      </c>
      <c r="F13" s="66">
        <v>26370.7</v>
      </c>
      <c r="G13" s="66">
        <v>23357.5</v>
      </c>
      <c r="H13" s="66">
        <v>35120.800000000003</v>
      </c>
      <c r="I13" s="66">
        <v>19079.2</v>
      </c>
      <c r="J13" s="57"/>
      <c r="K13" s="58"/>
      <c r="L13" s="106"/>
      <c r="M13" s="106"/>
      <c r="N13" s="106"/>
      <c r="O13" s="106"/>
      <c r="P13" s="102"/>
      <c r="Q13" s="102"/>
      <c r="R13" s="102"/>
      <c r="S13" s="102"/>
      <c r="T13" s="102"/>
    </row>
    <row r="14" spans="2:20" x14ac:dyDescent="0.3">
      <c r="D14" s="113" t="s">
        <v>57</v>
      </c>
      <c r="E14" s="114"/>
      <c r="F14" s="70">
        <v>261853.9</v>
      </c>
      <c r="G14" s="70">
        <v>258101</v>
      </c>
      <c r="H14" s="70">
        <v>470447</v>
      </c>
      <c r="I14" s="70">
        <v>376866.3</v>
      </c>
      <c r="J14" s="57"/>
      <c r="K14" s="58"/>
      <c r="L14" s="106"/>
      <c r="M14" s="106"/>
      <c r="N14" s="106"/>
      <c r="O14" s="106"/>
      <c r="P14" s="102"/>
      <c r="Q14" s="102"/>
      <c r="R14" s="102"/>
      <c r="S14" s="102"/>
      <c r="T14" s="102"/>
    </row>
    <row r="15" spans="2:20" x14ac:dyDescent="0.3">
      <c r="D15" s="111" t="s">
        <v>58</v>
      </c>
      <c r="E15" s="112"/>
      <c r="F15" s="71">
        <f>+F13/F11</f>
        <v>5.4873544495499325E-2</v>
      </c>
      <c r="G15" s="71">
        <f t="shared" ref="G15:I15" si="2">+G13/G11</f>
        <v>7.1342656112362055E-2</v>
      </c>
      <c r="H15" s="71">
        <f t="shared" si="2"/>
        <v>0.14840913844795131</v>
      </c>
      <c r="I15" s="71">
        <f t="shared" si="2"/>
        <v>7.2727161836918131E-2</v>
      </c>
      <c r="J15" s="72">
        <f>100*(I15-F15)</f>
        <v>1.7853617341418806</v>
      </c>
      <c r="K15" s="58"/>
      <c r="L15" s="106"/>
      <c r="M15" s="106"/>
      <c r="N15" s="106"/>
      <c r="O15" s="106"/>
      <c r="P15" s="102"/>
      <c r="Q15" s="102"/>
      <c r="R15" s="102"/>
      <c r="S15" s="102"/>
      <c r="T15" s="102"/>
    </row>
    <row r="16" spans="2:20" x14ac:dyDescent="0.3">
      <c r="D16" s="113" t="s">
        <v>59</v>
      </c>
      <c r="E16" s="114"/>
      <c r="F16" s="70">
        <v>342532.4</v>
      </c>
      <c r="G16" s="70">
        <v>240342.39999999999</v>
      </c>
      <c r="H16" s="70">
        <v>141332.4</v>
      </c>
      <c r="I16" s="70">
        <v>181556.4</v>
      </c>
      <c r="J16" s="57"/>
      <c r="K16" s="58"/>
      <c r="L16" s="106"/>
      <c r="M16" s="106"/>
      <c r="N16" s="106"/>
      <c r="O16" s="106"/>
      <c r="P16" s="102"/>
      <c r="Q16" s="102"/>
      <c r="R16" s="102"/>
      <c r="S16" s="102"/>
      <c r="T16" s="102"/>
    </row>
    <row r="17" spans="2:20" x14ac:dyDescent="0.3">
      <c r="D17" s="113"/>
      <c r="E17" s="114" t="s">
        <v>60</v>
      </c>
      <c r="F17" s="69">
        <f>+F16/F12</f>
        <v>0.75414193920539674</v>
      </c>
      <c r="G17" s="69">
        <f t="shared" ref="G17:I17" si="3">+G16/G12</f>
        <v>0.79049260741879479</v>
      </c>
      <c r="H17" s="69">
        <f t="shared" si="3"/>
        <v>0.70130508113772938</v>
      </c>
      <c r="I17" s="69">
        <f t="shared" si="3"/>
        <v>0.74634650468921748</v>
      </c>
      <c r="J17" s="57"/>
      <c r="K17" s="58"/>
      <c r="L17" s="106"/>
      <c r="M17" s="106"/>
      <c r="N17" s="106"/>
      <c r="O17" s="106"/>
      <c r="P17" s="102"/>
      <c r="Q17" s="102"/>
      <c r="R17" s="102"/>
      <c r="S17" s="102"/>
      <c r="T17" s="102"/>
    </row>
    <row r="18" spans="2:20" x14ac:dyDescent="0.3">
      <c r="D18" s="115" t="s">
        <v>61</v>
      </c>
      <c r="E18" s="116"/>
      <c r="F18" s="75">
        <v>111669.1</v>
      </c>
      <c r="G18" s="75">
        <v>63698.9</v>
      </c>
      <c r="H18" s="75">
        <v>60195.3</v>
      </c>
      <c r="I18" s="75">
        <v>61703.8</v>
      </c>
      <c r="J18" s="57"/>
      <c r="K18" s="107"/>
      <c r="L18" s="106"/>
      <c r="M18" s="106"/>
      <c r="N18" s="106"/>
      <c r="O18" s="106"/>
      <c r="P18" s="102"/>
      <c r="Q18" s="102"/>
      <c r="R18" s="102"/>
      <c r="S18" s="102"/>
      <c r="T18" s="102"/>
    </row>
    <row r="19" spans="2:20" x14ac:dyDescent="0.3">
      <c r="D19" s="76" t="s">
        <v>62</v>
      </c>
      <c r="E19" s="76"/>
      <c r="F19" s="76"/>
      <c r="G19" s="76"/>
      <c r="H19" s="76"/>
      <c r="I19" s="76"/>
      <c r="J19" s="76"/>
      <c r="K19" s="77"/>
      <c r="L19" s="108"/>
      <c r="M19" s="108"/>
      <c r="N19" s="108"/>
      <c r="O19" s="108"/>
      <c r="P19" s="102"/>
      <c r="Q19" s="102"/>
      <c r="R19" s="102"/>
      <c r="S19" s="102"/>
      <c r="T19" s="102"/>
    </row>
    <row r="20" spans="2:20" x14ac:dyDescent="0.3">
      <c r="D20" s="78" t="s">
        <v>63</v>
      </c>
      <c r="E20" s="79"/>
      <c r="F20" s="79"/>
      <c r="G20" s="79"/>
      <c r="H20" s="79"/>
      <c r="I20" s="79"/>
      <c r="J20" s="79"/>
      <c r="L20" s="102"/>
      <c r="M20" s="102"/>
      <c r="N20" s="102"/>
      <c r="O20" s="102"/>
      <c r="P20" s="102"/>
      <c r="Q20" s="102"/>
      <c r="R20" s="102"/>
      <c r="S20" s="102"/>
      <c r="T20" s="102"/>
    </row>
    <row r="21" spans="2:20" x14ac:dyDescent="0.3">
      <c r="D21" s="25" t="s">
        <v>64</v>
      </c>
      <c r="E21" s="79"/>
      <c r="F21" s="79"/>
      <c r="G21" s="79"/>
      <c r="H21" s="79"/>
      <c r="I21" s="79"/>
      <c r="J21" s="79"/>
      <c r="L21" s="102"/>
      <c r="M21" s="102"/>
      <c r="N21" s="102"/>
      <c r="O21" s="102"/>
      <c r="P21" s="102"/>
      <c r="Q21" s="102"/>
      <c r="R21" s="102"/>
      <c r="S21" s="102"/>
      <c r="T21" s="102"/>
    </row>
    <row r="24" spans="2:20" ht="16.8" x14ac:dyDescent="0.3">
      <c r="B24" s="50" t="s">
        <v>65</v>
      </c>
      <c r="C24" s="80"/>
      <c r="D24" s="127" t="s">
        <v>106</v>
      </c>
      <c r="E24" s="127"/>
      <c r="F24" s="127"/>
      <c r="G24" s="127"/>
      <c r="H24" s="127"/>
      <c r="I24" s="127"/>
      <c r="J24" s="127"/>
      <c r="K24" s="127"/>
      <c r="L24" s="127"/>
      <c r="M24" s="127"/>
    </row>
    <row r="25" spans="2:20" x14ac:dyDescent="0.3">
      <c r="C25" s="53"/>
      <c r="D25" s="132" t="s">
        <v>67</v>
      </c>
      <c r="E25" s="132"/>
      <c r="F25" s="132"/>
      <c r="G25" s="132"/>
      <c r="H25" s="132"/>
      <c r="I25" s="132"/>
      <c r="J25" s="132"/>
      <c r="K25" s="132"/>
      <c r="L25" s="132"/>
      <c r="M25" s="132"/>
    </row>
    <row r="26" spans="2:20" ht="16.2" x14ac:dyDescent="0.3">
      <c r="C26" s="54"/>
      <c r="D26" s="133" t="s">
        <v>68</v>
      </c>
      <c r="E26" s="133"/>
      <c r="F26" s="135">
        <v>2019</v>
      </c>
      <c r="G26" s="136"/>
      <c r="H26" s="136"/>
      <c r="I26" s="136"/>
      <c r="J26" s="135" t="s">
        <v>105</v>
      </c>
      <c r="K26" s="136"/>
      <c r="L26" s="136"/>
      <c r="M26" s="136"/>
    </row>
    <row r="27" spans="2:20" ht="20.399999999999999" x14ac:dyDescent="0.3">
      <c r="D27" s="134"/>
      <c r="E27" s="134"/>
      <c r="F27" s="81" t="s">
        <v>69</v>
      </c>
      <c r="G27" s="82" t="s">
        <v>70</v>
      </c>
      <c r="H27" s="82" t="s">
        <v>71</v>
      </c>
      <c r="I27" s="82" t="s">
        <v>72</v>
      </c>
      <c r="J27" s="81" t="s">
        <v>69</v>
      </c>
      <c r="K27" s="82" t="s">
        <v>70</v>
      </c>
      <c r="L27" s="82" t="s">
        <v>108</v>
      </c>
      <c r="M27" s="82" t="s">
        <v>72</v>
      </c>
    </row>
    <row r="28" spans="2:20" x14ac:dyDescent="0.3">
      <c r="D28" s="109" t="s">
        <v>73</v>
      </c>
      <c r="E28" s="104"/>
      <c r="F28" s="85">
        <v>79665.399999999994</v>
      </c>
      <c r="G28" s="86">
        <v>11672.1</v>
      </c>
      <c r="H28" s="87">
        <f>+G28+F28</f>
        <v>91337.5</v>
      </c>
      <c r="I28" s="88">
        <f>+F28/H28</f>
        <v>0.8722091145476939</v>
      </c>
      <c r="J28" s="85">
        <v>68174.5</v>
      </c>
      <c r="K28" s="86">
        <v>10299.9</v>
      </c>
      <c r="L28" s="87">
        <f>+K28+J28</f>
        <v>78474.399999999994</v>
      </c>
      <c r="M28" s="88">
        <f>+J28/L28</f>
        <v>0.86874827969376012</v>
      </c>
    </row>
    <row r="29" spans="2:20" x14ac:dyDescent="0.3">
      <c r="D29" s="109" t="s">
        <v>74</v>
      </c>
      <c r="E29" s="104"/>
      <c r="F29" s="85">
        <v>33467.599999999999</v>
      </c>
      <c r="G29" s="86">
        <v>9436.9</v>
      </c>
      <c r="H29" s="87">
        <f t="shared" ref="H29:H34" si="4">+G29+F29</f>
        <v>42904.5</v>
      </c>
      <c r="I29" s="88">
        <f t="shared" ref="I29:I34" si="5">+F29/H29</f>
        <v>0.78004871283897959</v>
      </c>
      <c r="J29" s="85" t="s">
        <v>111</v>
      </c>
      <c r="K29" s="86" t="s">
        <v>111</v>
      </c>
      <c r="L29" s="87" t="e">
        <f t="shared" ref="L29:L33" si="6">+K29+J29</f>
        <v>#VALUE!</v>
      </c>
      <c r="M29" s="88" t="e">
        <f t="shared" ref="M29:M34" si="7">+J29/L29</f>
        <v>#VALUE!</v>
      </c>
    </row>
    <row r="30" spans="2:20" x14ac:dyDescent="0.3">
      <c r="D30" s="109" t="s">
        <v>75</v>
      </c>
      <c r="E30" s="104"/>
      <c r="F30" s="85">
        <v>1238.5999999999999</v>
      </c>
      <c r="G30" s="86">
        <v>1782.5</v>
      </c>
      <c r="H30" s="87">
        <f t="shared" si="4"/>
        <v>3021.1</v>
      </c>
      <c r="I30" s="88">
        <f t="shared" si="5"/>
        <v>0.40998311873158783</v>
      </c>
      <c r="J30" s="85" t="s">
        <v>111</v>
      </c>
      <c r="K30" s="86" t="s">
        <v>111</v>
      </c>
      <c r="L30" s="87" t="e">
        <f t="shared" si="6"/>
        <v>#VALUE!</v>
      </c>
      <c r="M30" s="88" t="e">
        <f t="shared" si="7"/>
        <v>#VALUE!</v>
      </c>
    </row>
    <row r="31" spans="2:20" x14ac:dyDescent="0.3">
      <c r="D31" s="109" t="s">
        <v>76</v>
      </c>
      <c r="E31" s="104"/>
      <c r="F31" s="85">
        <v>96878.5</v>
      </c>
      <c r="G31" s="86">
        <v>32245.7</v>
      </c>
      <c r="H31" s="87">
        <f t="shared" si="4"/>
        <v>129124.2</v>
      </c>
      <c r="I31" s="88">
        <f t="shared" si="5"/>
        <v>0.7502737674270199</v>
      </c>
      <c r="J31" s="85" t="s">
        <v>111</v>
      </c>
      <c r="K31" s="86" t="s">
        <v>111</v>
      </c>
      <c r="L31" s="87" t="e">
        <f t="shared" si="6"/>
        <v>#VALUE!</v>
      </c>
      <c r="M31" s="88" t="e">
        <f t="shared" si="7"/>
        <v>#VALUE!</v>
      </c>
    </row>
    <row r="32" spans="2:20" x14ac:dyDescent="0.3">
      <c r="D32" s="109" t="s">
        <v>77</v>
      </c>
      <c r="E32" s="104"/>
      <c r="F32" s="85">
        <v>2665.2</v>
      </c>
      <c r="G32" s="86">
        <v>1766.8</v>
      </c>
      <c r="H32" s="87">
        <f t="shared" si="4"/>
        <v>4432</v>
      </c>
      <c r="I32" s="88">
        <f t="shared" si="5"/>
        <v>0.60135379061371841</v>
      </c>
      <c r="J32" s="85" t="s">
        <v>111</v>
      </c>
      <c r="K32" s="86" t="s">
        <v>111</v>
      </c>
      <c r="L32" s="87" t="e">
        <f t="shared" si="6"/>
        <v>#VALUE!</v>
      </c>
      <c r="M32" s="88" t="e">
        <f t="shared" si="7"/>
        <v>#VALUE!</v>
      </c>
    </row>
    <row r="33" spans="2:15" x14ac:dyDescent="0.3">
      <c r="D33" s="110" t="s">
        <v>78</v>
      </c>
      <c r="E33" s="105"/>
      <c r="F33" s="91">
        <v>128617.2</v>
      </c>
      <c r="G33" s="92">
        <v>54765.1</v>
      </c>
      <c r="H33" s="93">
        <f t="shared" si="4"/>
        <v>183382.3</v>
      </c>
      <c r="I33" s="94">
        <f t="shared" si="5"/>
        <v>0.70136103647952941</v>
      </c>
      <c r="J33" s="91" t="s">
        <v>111</v>
      </c>
      <c r="K33" s="92" t="s">
        <v>111</v>
      </c>
      <c r="L33" s="93" t="e">
        <f t="shared" si="6"/>
        <v>#VALUE!</v>
      </c>
      <c r="M33" s="94" t="e">
        <f t="shared" si="7"/>
        <v>#VALUE!</v>
      </c>
    </row>
    <row r="34" spans="2:15" x14ac:dyDescent="0.3">
      <c r="D34" s="89" t="s">
        <v>2</v>
      </c>
      <c r="E34" s="90"/>
      <c r="F34" s="91">
        <f t="shared" ref="F34:G34" si="8">SUM(F28:F33)</f>
        <v>342532.5</v>
      </c>
      <c r="G34" s="92">
        <f t="shared" si="8"/>
        <v>111669.1</v>
      </c>
      <c r="H34" s="93">
        <f t="shared" si="4"/>
        <v>454201.59999999998</v>
      </c>
      <c r="I34" s="94">
        <f t="shared" si="5"/>
        <v>0.75414199333511822</v>
      </c>
      <c r="J34" s="91">
        <v>181556.4</v>
      </c>
      <c r="K34" s="92">
        <v>61703.8</v>
      </c>
      <c r="L34" s="93">
        <f t="shared" ref="L34" si="9">+K34+J34</f>
        <v>243260.2</v>
      </c>
      <c r="M34" s="94">
        <f t="shared" si="7"/>
        <v>0.74634650468921748</v>
      </c>
    </row>
    <row r="35" spans="2:15" x14ac:dyDescent="0.3">
      <c r="D35" s="76" t="s">
        <v>62</v>
      </c>
      <c r="E35" s="77" t="s">
        <v>112</v>
      </c>
      <c r="F35" s="76"/>
      <c r="G35" s="76"/>
      <c r="H35" s="76"/>
      <c r="I35" s="76"/>
      <c r="J35" s="76"/>
      <c r="K35" s="77"/>
      <c r="L35" s="77"/>
      <c r="M35" s="77"/>
      <c r="N35" s="77"/>
      <c r="O35" s="77"/>
    </row>
    <row r="36" spans="2:15" x14ac:dyDescent="0.3">
      <c r="D36" s="78" t="s">
        <v>63</v>
      </c>
      <c r="E36" s="79"/>
      <c r="F36" s="79"/>
      <c r="G36" s="79"/>
      <c r="O36" s="95"/>
    </row>
    <row r="37" spans="2:15" x14ac:dyDescent="0.3">
      <c r="D37" s="25" t="s">
        <v>64</v>
      </c>
      <c r="E37" s="79"/>
      <c r="F37" s="79"/>
      <c r="G37" s="79"/>
      <c r="O37" s="95"/>
    </row>
    <row r="38" spans="2:15" x14ac:dyDescent="0.3">
      <c r="O38" s="96"/>
    </row>
    <row r="40" spans="2:15" ht="16.8" x14ac:dyDescent="0.3">
      <c r="B40" s="50" t="s">
        <v>79</v>
      </c>
      <c r="C40" s="80"/>
      <c r="D40" s="127" t="s">
        <v>107</v>
      </c>
      <c r="E40" s="127"/>
      <c r="F40" s="127"/>
      <c r="G40" s="127"/>
      <c r="H40" s="127"/>
      <c r="I40" s="127"/>
      <c r="J40" s="127"/>
      <c r="K40" s="127"/>
      <c r="L40" s="127"/>
      <c r="M40" s="127"/>
      <c r="N40" s="80"/>
    </row>
    <row r="41" spans="2:15" x14ac:dyDescent="0.3">
      <c r="C41" s="53"/>
      <c r="D41" s="132" t="s">
        <v>67</v>
      </c>
      <c r="E41" s="132"/>
      <c r="F41" s="132"/>
      <c r="G41" s="132"/>
      <c r="H41" s="132"/>
      <c r="I41" s="132"/>
      <c r="J41" s="132"/>
      <c r="K41" s="132"/>
      <c r="L41" s="132"/>
      <c r="M41" s="132"/>
      <c r="N41" s="80"/>
    </row>
    <row r="42" spans="2:15" ht="16.2" x14ac:dyDescent="0.3">
      <c r="D42" s="133" t="s">
        <v>81</v>
      </c>
      <c r="E42" s="133"/>
      <c r="F42" s="135">
        <v>2019</v>
      </c>
      <c r="G42" s="136"/>
      <c r="H42" s="136"/>
      <c r="I42" s="136"/>
      <c r="J42" s="135" t="s">
        <v>105</v>
      </c>
      <c r="K42" s="136"/>
      <c r="L42" s="136"/>
      <c r="M42" s="136"/>
      <c r="N42" s="80"/>
    </row>
    <row r="43" spans="2:15" ht="20.399999999999999" x14ac:dyDescent="0.3">
      <c r="D43" s="134"/>
      <c r="E43" s="134"/>
      <c r="F43" s="81" t="s">
        <v>69</v>
      </c>
      <c r="G43" s="82" t="s">
        <v>70</v>
      </c>
      <c r="H43" s="82" t="s">
        <v>71</v>
      </c>
      <c r="I43" s="82" t="s">
        <v>72</v>
      </c>
      <c r="J43" s="81" t="s">
        <v>69</v>
      </c>
      <c r="K43" s="82" t="s">
        <v>70</v>
      </c>
      <c r="L43" s="82" t="s">
        <v>108</v>
      </c>
      <c r="M43" s="82" t="s">
        <v>72</v>
      </c>
      <c r="N43" s="80"/>
    </row>
    <row r="44" spans="2:15" x14ac:dyDescent="0.3">
      <c r="D44" s="109" t="s">
        <v>82</v>
      </c>
      <c r="E44" s="84"/>
      <c r="F44" s="85">
        <v>5533.5</v>
      </c>
      <c r="G44" s="86">
        <v>4437</v>
      </c>
      <c r="H44" s="87">
        <f>+G44+F44</f>
        <v>9970.5</v>
      </c>
      <c r="I44" s="88">
        <f>+F44/H44</f>
        <v>0.55498721227621484</v>
      </c>
      <c r="J44" s="85" t="s">
        <v>111</v>
      </c>
      <c r="K44" s="86" t="s">
        <v>111</v>
      </c>
      <c r="L44" s="87" t="e">
        <f>+K44+J44</f>
        <v>#VALUE!</v>
      </c>
      <c r="M44" s="88" t="e">
        <f>+J44/L44</f>
        <v>#VALUE!</v>
      </c>
      <c r="N44" s="80"/>
    </row>
    <row r="45" spans="2:15" x14ac:dyDescent="0.3">
      <c r="D45" s="109" t="s">
        <v>83</v>
      </c>
      <c r="E45" s="84"/>
      <c r="F45" s="85">
        <v>98119.6</v>
      </c>
      <c r="G45" s="86">
        <v>80143.3</v>
      </c>
      <c r="H45" s="87">
        <f t="shared" ref="H45:H50" si="10">+G45+F45</f>
        <v>178262.90000000002</v>
      </c>
      <c r="I45" s="88">
        <f t="shared" ref="I45:I50" si="11">+F45/H45</f>
        <v>0.55042075496359588</v>
      </c>
      <c r="J45" s="85" t="s">
        <v>111</v>
      </c>
      <c r="K45" s="86" t="s">
        <v>111</v>
      </c>
      <c r="L45" s="87" t="e">
        <f t="shared" ref="L45:L50" si="12">+K45+J45</f>
        <v>#VALUE!</v>
      </c>
      <c r="M45" s="88" t="e">
        <f t="shared" ref="M45:M50" si="13">+J45/L45</f>
        <v>#VALUE!</v>
      </c>
      <c r="N45" s="80"/>
    </row>
    <row r="46" spans="2:15" x14ac:dyDescent="0.3">
      <c r="D46" s="109" t="s">
        <v>84</v>
      </c>
      <c r="E46" s="84"/>
      <c r="F46" s="85">
        <v>164115.20000000001</v>
      </c>
      <c r="G46" s="86">
        <v>25711.5</v>
      </c>
      <c r="H46" s="87">
        <f t="shared" si="10"/>
        <v>189826.7</v>
      </c>
      <c r="I46" s="88">
        <f t="shared" si="11"/>
        <v>0.86455277366145011</v>
      </c>
      <c r="J46" s="85" t="s">
        <v>111</v>
      </c>
      <c r="K46" s="86" t="s">
        <v>111</v>
      </c>
      <c r="L46" s="87" t="e">
        <f t="shared" si="12"/>
        <v>#VALUE!</v>
      </c>
      <c r="M46" s="88" t="e">
        <f t="shared" si="13"/>
        <v>#VALUE!</v>
      </c>
      <c r="N46" s="80"/>
    </row>
    <row r="47" spans="2:15" x14ac:dyDescent="0.3">
      <c r="D47" s="109" t="s">
        <v>85</v>
      </c>
      <c r="E47" s="84"/>
      <c r="F47" s="85">
        <v>48796.2</v>
      </c>
      <c r="G47" s="86">
        <v>0</v>
      </c>
      <c r="H47" s="87">
        <f t="shared" si="10"/>
        <v>48796.2</v>
      </c>
      <c r="I47" s="88">
        <f t="shared" si="11"/>
        <v>1</v>
      </c>
      <c r="J47" s="85">
        <v>37188</v>
      </c>
      <c r="K47" s="86">
        <v>0</v>
      </c>
      <c r="L47" s="87">
        <f t="shared" si="12"/>
        <v>37188</v>
      </c>
      <c r="M47" s="88">
        <f t="shared" si="13"/>
        <v>1</v>
      </c>
      <c r="N47" s="80"/>
    </row>
    <row r="48" spans="2:15" x14ac:dyDescent="0.3">
      <c r="D48" s="109" t="s">
        <v>86</v>
      </c>
      <c r="E48" s="84"/>
      <c r="F48" s="85">
        <v>24885.4</v>
      </c>
      <c r="G48" s="86">
        <v>1377.4</v>
      </c>
      <c r="H48" s="87">
        <f t="shared" si="10"/>
        <v>26262.800000000003</v>
      </c>
      <c r="I48" s="88">
        <f t="shared" si="11"/>
        <v>0.94755319310964559</v>
      </c>
      <c r="J48" s="85" t="s">
        <v>111</v>
      </c>
      <c r="K48" s="86" t="s">
        <v>111</v>
      </c>
      <c r="L48" s="87" t="e">
        <f t="shared" si="12"/>
        <v>#VALUE!</v>
      </c>
      <c r="M48" s="88" t="e">
        <f t="shared" si="13"/>
        <v>#VALUE!</v>
      </c>
      <c r="N48" s="80"/>
    </row>
    <row r="49" spans="2:14" x14ac:dyDescent="0.3">
      <c r="D49" s="110" t="s">
        <v>87</v>
      </c>
      <c r="E49" s="90"/>
      <c r="F49" s="91">
        <v>1082.4000000000001</v>
      </c>
      <c r="G49" s="92">
        <v>0</v>
      </c>
      <c r="H49" s="93">
        <f t="shared" si="10"/>
        <v>1082.4000000000001</v>
      </c>
      <c r="I49" s="94">
        <f t="shared" si="11"/>
        <v>1</v>
      </c>
      <c r="J49" s="91">
        <v>1812.7</v>
      </c>
      <c r="K49" s="92">
        <v>0</v>
      </c>
      <c r="L49" s="93">
        <f t="shared" si="12"/>
        <v>1812.7</v>
      </c>
      <c r="M49" s="94">
        <f t="shared" si="13"/>
        <v>1</v>
      </c>
      <c r="N49" s="80"/>
    </row>
    <row r="50" spans="2:14" x14ac:dyDescent="0.3">
      <c r="D50" s="89" t="s">
        <v>2</v>
      </c>
      <c r="E50" s="90"/>
      <c r="F50" s="91">
        <f t="shared" ref="F50:G50" si="14">SUM(F44:F49)</f>
        <v>342532.3000000001</v>
      </c>
      <c r="G50" s="92">
        <f t="shared" si="14"/>
        <v>111669.2</v>
      </c>
      <c r="H50" s="93">
        <f t="shared" si="10"/>
        <v>454201.50000000012</v>
      </c>
      <c r="I50" s="94">
        <f t="shared" si="11"/>
        <v>0.75414171903879668</v>
      </c>
      <c r="J50" s="91">
        <v>181556.4</v>
      </c>
      <c r="K50" s="92">
        <v>61703.8</v>
      </c>
      <c r="L50" s="93">
        <f t="shared" si="12"/>
        <v>243260.2</v>
      </c>
      <c r="M50" s="94">
        <f t="shared" si="13"/>
        <v>0.74634650468921748</v>
      </c>
      <c r="N50" s="80"/>
    </row>
    <row r="51" spans="2:14" x14ac:dyDescent="0.3">
      <c r="D51" s="76" t="s">
        <v>62</v>
      </c>
      <c r="E51" s="77" t="s">
        <v>112</v>
      </c>
      <c r="F51" s="76"/>
      <c r="G51" s="76"/>
      <c r="H51" s="76"/>
      <c r="I51" s="76"/>
      <c r="J51" s="76"/>
      <c r="K51" s="77"/>
      <c r="L51" s="77"/>
      <c r="M51" s="77"/>
      <c r="N51" s="80"/>
    </row>
    <row r="52" spans="2:14" x14ac:dyDescent="0.3">
      <c r="D52" s="78" t="s">
        <v>63</v>
      </c>
      <c r="E52" s="79"/>
      <c r="F52" s="79"/>
      <c r="G52" s="79"/>
      <c r="N52" s="80"/>
    </row>
    <row r="53" spans="2:14" x14ac:dyDescent="0.3">
      <c r="D53" s="25" t="s">
        <v>64</v>
      </c>
      <c r="E53" s="79"/>
      <c r="F53" s="79"/>
      <c r="G53" s="79"/>
      <c r="N53" s="80"/>
    </row>
    <row r="54" spans="2:14" x14ac:dyDescent="0.3"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</row>
    <row r="55" spans="2:14" x14ac:dyDescent="0.3"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</row>
    <row r="56" spans="2:14" ht="16.8" x14ac:dyDescent="0.3">
      <c r="B56" s="50" t="s">
        <v>88</v>
      </c>
      <c r="C56" s="80"/>
      <c r="D56" s="127" t="s">
        <v>109</v>
      </c>
      <c r="E56" s="127"/>
      <c r="F56" s="127"/>
      <c r="G56" s="127"/>
      <c r="H56" s="127"/>
      <c r="I56" s="127"/>
      <c r="J56" s="127"/>
      <c r="K56" s="127"/>
      <c r="L56" s="127"/>
      <c r="M56" s="127"/>
      <c r="N56" s="80"/>
    </row>
    <row r="57" spans="2:14" x14ac:dyDescent="0.3">
      <c r="C57" s="53"/>
      <c r="D57" s="132" t="s">
        <v>67</v>
      </c>
      <c r="E57" s="132"/>
      <c r="F57" s="132"/>
      <c r="G57" s="132"/>
      <c r="H57" s="132"/>
      <c r="I57" s="132"/>
      <c r="J57" s="132"/>
      <c r="K57" s="132"/>
      <c r="L57" s="132"/>
      <c r="M57" s="132"/>
      <c r="N57" s="80"/>
    </row>
    <row r="58" spans="2:14" ht="16.2" x14ac:dyDescent="0.3">
      <c r="D58" s="133" t="s">
        <v>68</v>
      </c>
      <c r="E58" s="133"/>
      <c r="F58" s="135">
        <v>2019</v>
      </c>
      <c r="G58" s="136"/>
      <c r="H58" s="136"/>
      <c r="I58" s="136"/>
      <c r="J58" s="135" t="s">
        <v>105</v>
      </c>
      <c r="K58" s="136"/>
      <c r="L58" s="136"/>
      <c r="M58" s="136"/>
      <c r="N58" s="80"/>
    </row>
    <row r="59" spans="2:14" ht="20.399999999999999" x14ac:dyDescent="0.3">
      <c r="D59" s="134"/>
      <c r="E59" s="134"/>
      <c r="F59" s="81" t="s">
        <v>69</v>
      </c>
      <c r="G59" s="82" t="s">
        <v>70</v>
      </c>
      <c r="H59" s="82" t="s">
        <v>71</v>
      </c>
      <c r="I59" s="82" t="s">
        <v>72</v>
      </c>
      <c r="J59" s="81" t="s">
        <v>69</v>
      </c>
      <c r="K59" s="82" t="s">
        <v>70</v>
      </c>
      <c r="L59" s="82" t="s">
        <v>108</v>
      </c>
      <c r="M59" s="82" t="s">
        <v>72</v>
      </c>
      <c r="N59" s="80"/>
    </row>
    <row r="60" spans="2:14" x14ac:dyDescent="0.3">
      <c r="D60" s="109" t="s">
        <v>90</v>
      </c>
      <c r="E60" s="84"/>
      <c r="F60" s="85">
        <v>72369.2</v>
      </c>
      <c r="G60" s="86">
        <v>10579.8</v>
      </c>
      <c r="H60" s="87">
        <f>+G60+F60</f>
        <v>82949</v>
      </c>
      <c r="I60" s="88">
        <f>+F60/H60</f>
        <v>0.87245415857936803</v>
      </c>
      <c r="J60" s="85" t="s">
        <v>111</v>
      </c>
      <c r="K60" s="86" t="s">
        <v>111</v>
      </c>
      <c r="L60" s="87" t="e">
        <f>+K60+J60</f>
        <v>#VALUE!</v>
      </c>
      <c r="M60" s="88" t="e">
        <f>+J60/L60</f>
        <v>#VALUE!</v>
      </c>
      <c r="N60" s="80"/>
    </row>
    <row r="61" spans="2:14" x14ac:dyDescent="0.3">
      <c r="D61" s="109" t="s">
        <v>91</v>
      </c>
      <c r="E61" s="84"/>
      <c r="F61" s="85">
        <v>148800.6</v>
      </c>
      <c r="G61" s="86">
        <v>66301.3</v>
      </c>
      <c r="H61" s="87">
        <f t="shared" ref="H61:H65" si="15">+G61+F61</f>
        <v>215101.90000000002</v>
      </c>
      <c r="I61" s="88">
        <f t="shared" ref="I61:I65" si="16">+F61/H61</f>
        <v>0.69176794812133224</v>
      </c>
      <c r="J61" s="85">
        <v>95756.2</v>
      </c>
      <c r="K61" s="86">
        <v>34732.800000000003</v>
      </c>
      <c r="L61" s="87">
        <f t="shared" ref="L61:L65" si="17">+K61+J61</f>
        <v>130489</v>
      </c>
      <c r="M61" s="88">
        <f t="shared" ref="M61:M65" si="18">+J61/L61</f>
        <v>0.73382583972595394</v>
      </c>
      <c r="N61" s="80"/>
    </row>
    <row r="62" spans="2:14" x14ac:dyDescent="0.3">
      <c r="D62" s="109" t="s">
        <v>92</v>
      </c>
      <c r="E62" s="84"/>
      <c r="F62" s="85">
        <v>80422.100000000006</v>
      </c>
      <c r="G62" s="86">
        <v>28782</v>
      </c>
      <c r="H62" s="87">
        <f t="shared" si="15"/>
        <v>109204.1</v>
      </c>
      <c r="I62" s="88">
        <f t="shared" si="16"/>
        <v>0.73643846705389271</v>
      </c>
      <c r="J62" s="85">
        <v>48717.1</v>
      </c>
      <c r="K62" s="86">
        <v>18002.7</v>
      </c>
      <c r="L62" s="87">
        <f t="shared" si="17"/>
        <v>66719.8</v>
      </c>
      <c r="M62" s="88">
        <f t="shared" si="18"/>
        <v>0.73017455088294625</v>
      </c>
      <c r="N62" s="80"/>
    </row>
    <row r="63" spans="2:14" x14ac:dyDescent="0.3">
      <c r="D63" s="109" t="s">
        <v>93</v>
      </c>
      <c r="E63" s="84"/>
      <c r="F63" s="85">
        <v>16939.099999999999</v>
      </c>
      <c r="G63" s="86">
        <v>4106.6000000000004</v>
      </c>
      <c r="H63" s="87">
        <f t="shared" si="15"/>
        <v>21045.699999999997</v>
      </c>
      <c r="I63" s="88">
        <f t="shared" si="16"/>
        <v>0.80487225418969199</v>
      </c>
      <c r="J63" s="85" t="s">
        <v>111</v>
      </c>
      <c r="K63" s="86" t="s">
        <v>111</v>
      </c>
      <c r="L63" s="87" t="e">
        <f t="shared" si="17"/>
        <v>#VALUE!</v>
      </c>
      <c r="M63" s="88" t="e">
        <f t="shared" si="18"/>
        <v>#VALUE!</v>
      </c>
      <c r="N63" s="80"/>
    </row>
    <row r="64" spans="2:14" x14ac:dyDescent="0.3">
      <c r="D64" s="110" t="s">
        <v>94</v>
      </c>
      <c r="E64" s="90"/>
      <c r="F64" s="91">
        <v>24001.3</v>
      </c>
      <c r="G64" s="92">
        <v>1899.3</v>
      </c>
      <c r="H64" s="93">
        <f t="shared" si="15"/>
        <v>25900.6</v>
      </c>
      <c r="I64" s="94">
        <f t="shared" si="16"/>
        <v>0.92666965244048405</v>
      </c>
      <c r="J64" s="91" t="s">
        <v>111</v>
      </c>
      <c r="K64" s="92" t="s">
        <v>111</v>
      </c>
      <c r="L64" s="93" t="e">
        <f t="shared" si="17"/>
        <v>#VALUE!</v>
      </c>
      <c r="M64" s="94" t="e">
        <f t="shared" si="18"/>
        <v>#VALUE!</v>
      </c>
      <c r="N64" s="80"/>
    </row>
    <row r="65" spans="2:14" x14ac:dyDescent="0.3">
      <c r="D65" s="89" t="s">
        <v>2</v>
      </c>
      <c r="E65" s="90"/>
      <c r="F65" s="91">
        <f>SUM(F60:F64)</f>
        <v>342532.3</v>
      </c>
      <c r="G65" s="92">
        <f>SUM(G60:G64)</f>
        <v>111669.00000000001</v>
      </c>
      <c r="H65" s="93">
        <f t="shared" si="15"/>
        <v>454201.3</v>
      </c>
      <c r="I65" s="94">
        <f t="shared" si="16"/>
        <v>0.75414205111257937</v>
      </c>
      <c r="J65" s="91">
        <v>181556.4</v>
      </c>
      <c r="K65" s="92">
        <v>61703.8</v>
      </c>
      <c r="L65" s="93">
        <f t="shared" si="17"/>
        <v>243260.2</v>
      </c>
      <c r="M65" s="94">
        <f t="shared" si="18"/>
        <v>0.74634650468921748</v>
      </c>
      <c r="N65" s="80"/>
    </row>
    <row r="66" spans="2:14" x14ac:dyDescent="0.3">
      <c r="D66" s="76" t="s">
        <v>62</v>
      </c>
      <c r="E66" s="77" t="s">
        <v>112</v>
      </c>
      <c r="F66" s="76"/>
      <c r="G66" s="76"/>
      <c r="H66" s="76"/>
      <c r="I66" s="76"/>
      <c r="J66" s="76"/>
      <c r="K66" s="77"/>
      <c r="L66" s="77"/>
      <c r="M66" s="77"/>
      <c r="N66" s="80"/>
    </row>
    <row r="67" spans="2:14" x14ac:dyDescent="0.3">
      <c r="D67" s="78" t="s">
        <v>63</v>
      </c>
      <c r="E67" s="79"/>
      <c r="F67" s="79"/>
      <c r="G67" s="79"/>
      <c r="N67" s="80"/>
    </row>
    <row r="68" spans="2:14" x14ac:dyDescent="0.3">
      <c r="D68" s="25" t="s">
        <v>64</v>
      </c>
      <c r="E68" s="79"/>
      <c r="F68" s="79"/>
      <c r="G68" s="79"/>
      <c r="N68" s="80"/>
    </row>
    <row r="69" spans="2:14" x14ac:dyDescent="0.3"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</row>
    <row r="70" spans="2:14" x14ac:dyDescent="0.3"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</row>
    <row r="71" spans="2:14" ht="16.8" x14ac:dyDescent="0.3">
      <c r="B71" s="50" t="s">
        <v>95</v>
      </c>
      <c r="C71" s="80"/>
      <c r="D71" s="127" t="s">
        <v>110</v>
      </c>
      <c r="E71" s="127"/>
      <c r="F71" s="127"/>
      <c r="G71" s="127"/>
      <c r="H71" s="127"/>
      <c r="I71" s="127"/>
      <c r="J71" s="127"/>
      <c r="K71" s="127"/>
      <c r="L71" s="127"/>
      <c r="M71" s="127"/>
      <c r="N71" s="80"/>
    </row>
    <row r="72" spans="2:14" x14ac:dyDescent="0.3">
      <c r="C72" s="53"/>
      <c r="D72" s="132" t="s">
        <v>67</v>
      </c>
      <c r="E72" s="132"/>
      <c r="F72" s="132"/>
      <c r="G72" s="132"/>
      <c r="H72" s="132"/>
      <c r="I72" s="132"/>
      <c r="J72" s="132"/>
      <c r="K72" s="132"/>
      <c r="L72" s="132"/>
      <c r="M72" s="132"/>
      <c r="N72" s="80"/>
    </row>
    <row r="73" spans="2:14" ht="16.2" x14ac:dyDescent="0.3">
      <c r="D73" s="133" t="s">
        <v>68</v>
      </c>
      <c r="E73" s="133"/>
      <c r="F73" s="135">
        <v>2019</v>
      </c>
      <c r="G73" s="136"/>
      <c r="H73" s="136"/>
      <c r="I73" s="136"/>
      <c r="J73" s="135" t="s">
        <v>105</v>
      </c>
      <c r="K73" s="136"/>
      <c r="L73" s="136"/>
      <c r="M73" s="136"/>
      <c r="N73" s="80"/>
    </row>
    <row r="74" spans="2:14" ht="20.399999999999999" x14ac:dyDescent="0.3">
      <c r="D74" s="134"/>
      <c r="E74" s="134"/>
      <c r="F74" s="81" t="s">
        <v>69</v>
      </c>
      <c r="G74" s="82" t="s">
        <v>70</v>
      </c>
      <c r="H74" s="82" t="s">
        <v>71</v>
      </c>
      <c r="I74" s="82" t="s">
        <v>72</v>
      </c>
      <c r="J74" s="81" t="s">
        <v>69</v>
      </c>
      <c r="K74" s="82" t="s">
        <v>70</v>
      </c>
      <c r="L74" s="82" t="s">
        <v>108</v>
      </c>
      <c r="M74" s="82" t="s">
        <v>72</v>
      </c>
    </row>
    <row r="75" spans="2:14" x14ac:dyDescent="0.3">
      <c r="D75" s="109" t="s">
        <v>97</v>
      </c>
      <c r="E75" s="84"/>
      <c r="F75" s="85">
        <v>131457.1</v>
      </c>
      <c r="G75" s="86">
        <v>8102.8</v>
      </c>
      <c r="H75" s="87">
        <f>+G75+F75</f>
        <v>139559.9</v>
      </c>
      <c r="I75" s="88">
        <f>+F75/H75</f>
        <v>0.94194034246226899</v>
      </c>
      <c r="J75" s="85">
        <v>74715</v>
      </c>
      <c r="K75" s="86">
        <v>4124.1000000000004</v>
      </c>
      <c r="L75" s="87">
        <f>+K75+J75</f>
        <v>78839.100000000006</v>
      </c>
      <c r="M75" s="88">
        <f>+J75/L75</f>
        <v>0.94768966160192081</v>
      </c>
    </row>
    <row r="76" spans="2:14" x14ac:dyDescent="0.3">
      <c r="D76" s="109" t="s">
        <v>98</v>
      </c>
      <c r="E76" s="84"/>
      <c r="F76" s="85">
        <v>136862.29999999999</v>
      </c>
      <c r="G76" s="86">
        <v>29675.5</v>
      </c>
      <c r="H76" s="87">
        <f t="shared" ref="H76:H79" si="19">+G76+F76</f>
        <v>166537.79999999999</v>
      </c>
      <c r="I76" s="88">
        <f t="shared" ref="I76:I79" si="20">+F76/H76</f>
        <v>0.82180922289113945</v>
      </c>
      <c r="J76" s="85">
        <v>68149.899999999994</v>
      </c>
      <c r="K76" s="86">
        <v>13119.5</v>
      </c>
      <c r="L76" s="87">
        <f t="shared" ref="L76:L79" si="21">+K76+J76</f>
        <v>81269.399999999994</v>
      </c>
      <c r="M76" s="88">
        <f t="shared" ref="M76:M79" si="22">+J76/L76</f>
        <v>0.8385677758172202</v>
      </c>
    </row>
    <row r="77" spans="2:14" x14ac:dyDescent="0.3">
      <c r="D77" s="109" t="s">
        <v>99</v>
      </c>
      <c r="E77" s="84"/>
      <c r="F77" s="85">
        <v>44198.6</v>
      </c>
      <c r="G77" s="86">
        <v>31844.1</v>
      </c>
      <c r="H77" s="87">
        <f t="shared" si="19"/>
        <v>76042.7</v>
      </c>
      <c r="I77" s="88">
        <f t="shared" si="20"/>
        <v>0.58123396460146737</v>
      </c>
      <c r="J77" s="85">
        <v>17956.599999999999</v>
      </c>
      <c r="K77" s="86">
        <v>16751.2</v>
      </c>
      <c r="L77" s="87">
        <f t="shared" si="21"/>
        <v>34707.800000000003</v>
      </c>
      <c r="M77" s="88">
        <f t="shared" si="22"/>
        <v>0.51736497271506687</v>
      </c>
    </row>
    <row r="78" spans="2:14" x14ac:dyDescent="0.3">
      <c r="D78" s="110" t="s">
        <v>100</v>
      </c>
      <c r="E78" s="90"/>
      <c r="F78" s="91">
        <v>30014.5</v>
      </c>
      <c r="G78" s="92">
        <v>42046.7</v>
      </c>
      <c r="H78" s="93">
        <f t="shared" si="19"/>
        <v>72061.2</v>
      </c>
      <c r="I78" s="94">
        <f t="shared" si="20"/>
        <v>0.41651401863971182</v>
      </c>
      <c r="J78" s="91">
        <v>20734.900000000001</v>
      </c>
      <c r="K78" s="92">
        <v>27709.1</v>
      </c>
      <c r="L78" s="93">
        <f t="shared" si="21"/>
        <v>48444</v>
      </c>
      <c r="M78" s="94">
        <f t="shared" si="22"/>
        <v>0.42801791759557428</v>
      </c>
    </row>
    <row r="79" spans="2:14" x14ac:dyDescent="0.3">
      <c r="D79" s="89" t="s">
        <v>2</v>
      </c>
      <c r="E79" s="90"/>
      <c r="F79" s="91">
        <f>SUM(F75:F78)</f>
        <v>342532.5</v>
      </c>
      <c r="G79" s="92">
        <f>SUM(G75:G78)</f>
        <v>111669.09999999999</v>
      </c>
      <c r="H79" s="93">
        <f t="shared" si="19"/>
        <v>454201.59999999998</v>
      </c>
      <c r="I79" s="94">
        <f t="shared" si="20"/>
        <v>0.75414199333511822</v>
      </c>
      <c r="J79" s="91">
        <v>181556.4</v>
      </c>
      <c r="K79" s="92">
        <v>61703.8</v>
      </c>
      <c r="L79" s="93">
        <f t="shared" si="21"/>
        <v>243260.2</v>
      </c>
      <c r="M79" s="94">
        <f t="shared" si="22"/>
        <v>0.74634650468921748</v>
      </c>
    </row>
    <row r="80" spans="2:14" x14ac:dyDescent="0.3">
      <c r="D80" s="76" t="s">
        <v>62</v>
      </c>
      <c r="E80" s="77" t="s">
        <v>112</v>
      </c>
      <c r="F80" s="76"/>
      <c r="G80" s="76"/>
      <c r="H80" s="76"/>
      <c r="I80" s="76"/>
      <c r="J80" s="76"/>
      <c r="K80" s="77"/>
      <c r="L80" s="77"/>
      <c r="M80" s="77"/>
    </row>
    <row r="81" spans="4:7" x14ac:dyDescent="0.3">
      <c r="D81" s="78" t="s">
        <v>63</v>
      </c>
      <c r="E81" s="79"/>
      <c r="F81" s="79"/>
      <c r="G81" s="79"/>
    </row>
    <row r="82" spans="4:7" x14ac:dyDescent="0.3">
      <c r="D82" s="25" t="s">
        <v>64</v>
      </c>
      <c r="E82" s="79"/>
      <c r="F82" s="79"/>
      <c r="G82" s="79"/>
    </row>
  </sheetData>
  <mergeCells count="23">
    <mergeCell ref="D73:E74"/>
    <mergeCell ref="F73:I73"/>
    <mergeCell ref="J73:M73"/>
    <mergeCell ref="D57:M57"/>
    <mergeCell ref="D58:E59"/>
    <mergeCell ref="F58:I58"/>
    <mergeCell ref="J58:M58"/>
    <mergeCell ref="D71:M71"/>
    <mergeCell ref="D72:M72"/>
    <mergeCell ref="D56:M56"/>
    <mergeCell ref="D2:N2"/>
    <mergeCell ref="D6:I6"/>
    <mergeCell ref="D7:I7"/>
    <mergeCell ref="D24:M24"/>
    <mergeCell ref="D25:M25"/>
    <mergeCell ref="D26:E27"/>
    <mergeCell ref="F26:I26"/>
    <mergeCell ref="J26:M26"/>
    <mergeCell ref="D40:M40"/>
    <mergeCell ref="D41:M41"/>
    <mergeCell ref="D42:E43"/>
    <mergeCell ref="F42:I42"/>
    <mergeCell ref="J42:M42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E7CD4-93BF-467E-A094-03A531CA5825}">
  <dimension ref="B2:Q82"/>
  <sheetViews>
    <sheetView showGridLines="0" workbookViewId="0">
      <selection activeCell="J14" sqref="J14"/>
    </sheetView>
  </sheetViews>
  <sheetFormatPr defaultRowHeight="14.4" x14ac:dyDescent="0.3"/>
  <cols>
    <col min="2" max="2" width="5.109375" customWidth="1"/>
    <col min="3" max="3" width="2.21875" customWidth="1"/>
    <col min="4" max="4" width="10.6640625" customWidth="1"/>
    <col min="5" max="5" width="10.44140625" customWidth="1"/>
    <col min="6" max="6" width="10.33203125" bestFit="1" customWidth="1"/>
    <col min="7" max="7" width="11.33203125" bestFit="1" customWidth="1"/>
  </cols>
  <sheetData>
    <row r="2" spans="2:17" ht="22.8" x14ac:dyDescent="0.3">
      <c r="D2" s="128" t="s">
        <v>114</v>
      </c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6" spans="2:17" ht="14.4" customHeight="1" x14ac:dyDescent="0.3">
      <c r="B6" s="50" t="s">
        <v>46</v>
      </c>
      <c r="D6" s="131" t="s">
        <v>47</v>
      </c>
      <c r="E6" s="131"/>
      <c r="F6" s="131"/>
      <c r="G6" s="131"/>
      <c r="H6" s="131"/>
      <c r="I6" s="131"/>
      <c r="J6" s="51"/>
      <c r="K6" s="52"/>
      <c r="L6" s="52"/>
      <c r="M6" s="52"/>
      <c r="N6" s="52"/>
      <c r="O6" s="52"/>
    </row>
    <row r="7" spans="2:17" x14ac:dyDescent="0.3">
      <c r="D7" s="132" t="s">
        <v>48</v>
      </c>
      <c r="E7" s="132"/>
      <c r="F7" s="132"/>
      <c r="G7" s="132"/>
      <c r="H7" s="132"/>
      <c r="I7" s="132"/>
      <c r="J7" s="53"/>
      <c r="K7" s="53"/>
      <c r="L7" s="53"/>
      <c r="M7" s="53"/>
      <c r="N7" s="53"/>
      <c r="O7" s="53"/>
    </row>
    <row r="8" spans="2:17" ht="4.8" customHeight="1" x14ac:dyDescent="0.3">
      <c r="D8" s="54"/>
      <c r="E8" s="54"/>
      <c r="F8" s="54"/>
      <c r="G8" s="54"/>
      <c r="H8" s="54"/>
      <c r="I8" s="54"/>
      <c r="J8" s="54"/>
    </row>
    <row r="9" spans="2:17" x14ac:dyDescent="0.3">
      <c r="D9" s="55" t="s">
        <v>49</v>
      </c>
      <c r="E9" s="56"/>
      <c r="F9" s="56">
        <v>2019</v>
      </c>
      <c r="G9" s="56" t="s">
        <v>50</v>
      </c>
      <c r="H9" s="56" t="s">
        <v>51</v>
      </c>
      <c r="I9" s="56" t="s">
        <v>52</v>
      </c>
      <c r="J9" s="57"/>
      <c r="K9" s="58"/>
      <c r="L9" s="58"/>
      <c r="M9" s="59"/>
      <c r="N9" s="59"/>
      <c r="O9" s="59"/>
      <c r="P9" s="60"/>
      <c r="Q9" s="60"/>
    </row>
    <row r="10" spans="2:17" x14ac:dyDescent="0.3">
      <c r="D10" s="61" t="s">
        <v>53</v>
      </c>
      <c r="E10" s="62"/>
      <c r="F10" s="63">
        <f>+F11+F14</f>
        <v>519417.99999999994</v>
      </c>
      <c r="G10" s="63">
        <f t="shared" ref="G10:I10" si="0">+G11+G14</f>
        <v>448797.5</v>
      </c>
      <c r="H10" s="63">
        <f t="shared" si="0"/>
        <v>464809.4</v>
      </c>
      <c r="I10" s="63">
        <f t="shared" si="0"/>
        <v>442274.6</v>
      </c>
      <c r="J10" s="57"/>
      <c r="K10" s="58"/>
      <c r="L10" s="58"/>
      <c r="M10" s="59"/>
      <c r="N10" s="59"/>
      <c r="O10" s="59"/>
      <c r="P10" s="60"/>
      <c r="Q10" s="60"/>
    </row>
    <row r="11" spans="2:17" x14ac:dyDescent="0.3">
      <c r="D11" s="64" t="s">
        <v>54</v>
      </c>
      <c r="E11" s="65"/>
      <c r="F11" s="66">
        <f>+F12+F13</f>
        <v>301142.19999999995</v>
      </c>
      <c r="G11" s="66">
        <f t="shared" ref="G11:I11" si="1">+G12+G13</f>
        <v>262864.89999999997</v>
      </c>
      <c r="H11" s="66">
        <f t="shared" si="1"/>
        <v>128541.4</v>
      </c>
      <c r="I11" s="66">
        <f t="shared" si="1"/>
        <v>184100</v>
      </c>
      <c r="J11" s="57"/>
      <c r="K11" s="58"/>
      <c r="L11" s="58"/>
      <c r="M11" s="59"/>
      <c r="N11" s="59"/>
      <c r="O11" s="59"/>
      <c r="P11" s="60"/>
      <c r="Q11" s="60"/>
    </row>
    <row r="12" spans="2:17" x14ac:dyDescent="0.3">
      <c r="D12" s="111"/>
      <c r="E12" s="112" t="s">
        <v>55</v>
      </c>
      <c r="F12" s="66">
        <v>290764.59999999998</v>
      </c>
      <c r="G12" s="66">
        <v>249675.3</v>
      </c>
      <c r="H12" s="66">
        <v>125396.9</v>
      </c>
      <c r="I12" s="66">
        <v>176408.6</v>
      </c>
      <c r="J12" s="67">
        <f>+I12/F12-1</f>
        <v>-0.39329409426044293</v>
      </c>
      <c r="K12" s="58"/>
      <c r="L12" s="58"/>
      <c r="M12" s="59"/>
      <c r="N12" s="59"/>
      <c r="O12" s="59"/>
      <c r="P12" s="60"/>
      <c r="Q12" s="60"/>
    </row>
    <row r="13" spans="2:17" x14ac:dyDescent="0.3">
      <c r="D13" s="111"/>
      <c r="E13" s="112" t="s">
        <v>56</v>
      </c>
      <c r="F13" s="66">
        <v>10377.6</v>
      </c>
      <c r="G13" s="66">
        <v>13189.6</v>
      </c>
      <c r="H13" s="66">
        <v>3144.5</v>
      </c>
      <c r="I13" s="66">
        <v>7691.4</v>
      </c>
      <c r="J13" s="57"/>
      <c r="K13" s="58"/>
      <c r="L13" s="58"/>
      <c r="M13" s="59"/>
      <c r="N13" s="59"/>
      <c r="O13" s="59"/>
      <c r="P13" s="60"/>
      <c r="Q13" s="60"/>
    </row>
    <row r="14" spans="2:17" x14ac:dyDescent="0.3">
      <c r="D14" s="113" t="s">
        <v>57</v>
      </c>
      <c r="E14" s="114"/>
      <c r="F14" s="70">
        <v>218275.8</v>
      </c>
      <c r="G14" s="70">
        <v>185932.6</v>
      </c>
      <c r="H14" s="70">
        <v>336268</v>
      </c>
      <c r="I14" s="70">
        <v>258174.6</v>
      </c>
      <c r="J14" s="67">
        <f>+I14/F14-1</f>
        <v>0.18279076287889007</v>
      </c>
      <c r="K14" s="58"/>
      <c r="L14" s="58"/>
      <c r="M14" s="58"/>
      <c r="N14" s="58"/>
      <c r="O14" s="58"/>
    </row>
    <row r="15" spans="2:17" x14ac:dyDescent="0.3">
      <c r="D15" s="111" t="s">
        <v>58</v>
      </c>
      <c r="E15" s="112"/>
      <c r="F15" s="71">
        <f>+F13/F11</f>
        <v>3.4460796261699629E-2</v>
      </c>
      <c r="G15" s="71">
        <f t="shared" ref="G15:I15" si="2">+G13/G11</f>
        <v>5.0176345339373964E-2</v>
      </c>
      <c r="H15" s="71">
        <f t="shared" si="2"/>
        <v>2.4462935676754727E-2</v>
      </c>
      <c r="I15" s="71">
        <f t="shared" si="2"/>
        <v>4.1778381314502983E-2</v>
      </c>
      <c r="J15" s="72">
        <f>100*(I15-F15)</f>
        <v>0.73175850528033537</v>
      </c>
      <c r="K15" s="58"/>
      <c r="L15" s="58"/>
      <c r="M15" s="58"/>
      <c r="N15" s="58"/>
      <c r="O15" s="58"/>
    </row>
    <row r="16" spans="2:17" x14ac:dyDescent="0.3">
      <c r="D16" s="113" t="s">
        <v>59</v>
      </c>
      <c r="E16" s="114"/>
      <c r="F16" s="70">
        <v>232730.3</v>
      </c>
      <c r="G16" s="70">
        <v>181020</v>
      </c>
      <c r="H16" s="70">
        <v>92181.9</v>
      </c>
      <c r="I16" s="70">
        <v>117755</v>
      </c>
      <c r="J16" s="57"/>
      <c r="K16" s="58"/>
      <c r="L16" s="58"/>
      <c r="M16" s="58"/>
      <c r="N16" s="58"/>
      <c r="O16" s="58"/>
    </row>
    <row r="17" spans="2:15" x14ac:dyDescent="0.3">
      <c r="D17" s="113"/>
      <c r="E17" s="114" t="s">
        <v>60</v>
      </c>
      <c r="F17" s="69">
        <f>+F16/F12</f>
        <v>0.80040795887807525</v>
      </c>
      <c r="G17" s="69">
        <f t="shared" ref="G17:I17" si="3">+G16/G12</f>
        <v>0.72502165812957875</v>
      </c>
      <c r="H17" s="69">
        <f t="shared" si="3"/>
        <v>0.73512104366216391</v>
      </c>
      <c r="I17" s="69">
        <f t="shared" si="3"/>
        <v>0.66751280833247362</v>
      </c>
      <c r="J17" s="57"/>
      <c r="K17" s="58"/>
      <c r="L17" s="58"/>
      <c r="M17" s="58"/>
      <c r="N17" s="58"/>
      <c r="O17" s="58"/>
    </row>
    <row r="18" spans="2:15" x14ac:dyDescent="0.3">
      <c r="D18" s="115" t="s">
        <v>61</v>
      </c>
      <c r="E18" s="116"/>
      <c r="F18" s="75">
        <v>58034.2</v>
      </c>
      <c r="G18" s="75">
        <v>68655.3</v>
      </c>
      <c r="H18" s="75">
        <v>33215</v>
      </c>
      <c r="I18" s="75">
        <v>58653.599999999999</v>
      </c>
      <c r="J18" s="57"/>
      <c r="K18" s="107"/>
      <c r="L18" s="58"/>
      <c r="M18" s="58"/>
      <c r="N18" s="58"/>
      <c r="O18" s="58"/>
    </row>
    <row r="19" spans="2:15" x14ac:dyDescent="0.3">
      <c r="D19" s="76" t="s">
        <v>62</v>
      </c>
      <c r="E19" s="76"/>
      <c r="F19" s="76"/>
      <c r="G19" s="76"/>
      <c r="H19" s="76"/>
      <c r="I19" s="76"/>
      <c r="J19" s="76"/>
      <c r="K19" s="77"/>
      <c r="L19" s="77"/>
      <c r="M19" s="77"/>
      <c r="N19" s="77"/>
      <c r="O19" s="77"/>
    </row>
    <row r="20" spans="2:15" x14ac:dyDescent="0.3">
      <c r="D20" s="78" t="s">
        <v>63</v>
      </c>
      <c r="E20" s="79"/>
      <c r="F20" s="79"/>
      <c r="G20" s="79"/>
      <c r="H20" s="79"/>
      <c r="I20" s="79"/>
      <c r="J20" s="79"/>
    </row>
    <row r="21" spans="2:15" x14ac:dyDescent="0.3">
      <c r="D21" s="25" t="s">
        <v>64</v>
      </c>
      <c r="E21" s="79"/>
      <c r="F21" s="79"/>
      <c r="G21" s="79"/>
      <c r="H21" s="79"/>
      <c r="I21" s="79"/>
      <c r="J21" s="79"/>
    </row>
    <row r="24" spans="2:15" ht="16.8" x14ac:dyDescent="0.3">
      <c r="B24" s="50" t="s">
        <v>65</v>
      </c>
      <c r="C24" s="80"/>
      <c r="D24" s="127" t="s">
        <v>106</v>
      </c>
      <c r="E24" s="127"/>
      <c r="F24" s="127"/>
      <c r="G24" s="127"/>
      <c r="H24" s="127"/>
      <c r="I24" s="127"/>
      <c r="J24" s="127"/>
      <c r="K24" s="127"/>
      <c r="L24" s="127"/>
      <c r="M24" s="127"/>
    </row>
    <row r="25" spans="2:15" x14ac:dyDescent="0.3">
      <c r="C25" s="53"/>
      <c r="D25" s="132" t="s">
        <v>67</v>
      </c>
      <c r="E25" s="132"/>
      <c r="F25" s="132"/>
      <c r="G25" s="132"/>
      <c r="H25" s="132"/>
      <c r="I25" s="132"/>
      <c r="J25" s="132"/>
      <c r="K25" s="132"/>
      <c r="L25" s="132"/>
      <c r="M25" s="132"/>
    </row>
    <row r="26" spans="2:15" ht="16.2" x14ac:dyDescent="0.3">
      <c r="C26" s="54"/>
      <c r="D26" s="133" t="s">
        <v>68</v>
      </c>
      <c r="E26" s="133"/>
      <c r="F26" s="135">
        <v>2019</v>
      </c>
      <c r="G26" s="136"/>
      <c r="H26" s="136"/>
      <c r="I26" s="136"/>
      <c r="J26" s="135" t="s">
        <v>105</v>
      </c>
      <c r="K26" s="136"/>
      <c r="L26" s="136"/>
      <c r="M26" s="136"/>
    </row>
    <row r="27" spans="2:15" ht="20.399999999999999" x14ac:dyDescent="0.3">
      <c r="D27" s="134"/>
      <c r="E27" s="134"/>
      <c r="F27" s="81" t="s">
        <v>69</v>
      </c>
      <c r="G27" s="82" t="s">
        <v>70</v>
      </c>
      <c r="H27" s="82" t="s">
        <v>71</v>
      </c>
      <c r="I27" s="82" t="s">
        <v>72</v>
      </c>
      <c r="J27" s="81" t="s">
        <v>69</v>
      </c>
      <c r="K27" s="82" t="s">
        <v>70</v>
      </c>
      <c r="L27" s="82" t="s">
        <v>108</v>
      </c>
      <c r="M27" s="82" t="s">
        <v>72</v>
      </c>
    </row>
    <row r="28" spans="2:15" x14ac:dyDescent="0.3">
      <c r="D28" s="109" t="s">
        <v>73</v>
      </c>
      <c r="E28" s="104"/>
      <c r="F28" s="85">
        <v>48568.6</v>
      </c>
      <c r="G28" s="86">
        <v>4585</v>
      </c>
      <c r="H28" s="87">
        <f>+G28+F28</f>
        <v>53153.599999999999</v>
      </c>
      <c r="I28" s="88">
        <f>+F28/H28</f>
        <v>0.91374055567261669</v>
      </c>
      <c r="J28" s="85">
        <v>39429.699999999997</v>
      </c>
      <c r="K28" s="86">
        <v>7513.6</v>
      </c>
      <c r="L28" s="87">
        <f>+K28+J28</f>
        <v>46943.299999999996</v>
      </c>
      <c r="M28" s="88">
        <f>+J28/L28</f>
        <v>0.83994308026917586</v>
      </c>
    </row>
    <row r="29" spans="2:15" x14ac:dyDescent="0.3">
      <c r="D29" s="109" t="s">
        <v>74</v>
      </c>
      <c r="E29" s="104"/>
      <c r="F29" s="85">
        <v>19848.3</v>
      </c>
      <c r="G29" s="86">
        <v>3684.6</v>
      </c>
      <c r="H29" s="87">
        <f t="shared" ref="H29:H34" si="4">+G29+F29</f>
        <v>23532.899999999998</v>
      </c>
      <c r="I29" s="88">
        <f t="shared" ref="I29:I34" si="5">+F29/H29</f>
        <v>0.8434277118417195</v>
      </c>
      <c r="J29" s="85">
        <v>4675.7</v>
      </c>
      <c r="K29" s="86">
        <v>6773.9</v>
      </c>
      <c r="L29" s="87">
        <f t="shared" ref="L29:L33" si="6">+K29+J29</f>
        <v>11449.599999999999</v>
      </c>
      <c r="M29" s="88">
        <f t="shared" ref="M29:M34" si="7">+J29/L29</f>
        <v>0.40837234488541085</v>
      </c>
    </row>
    <row r="30" spans="2:15" x14ac:dyDescent="0.3">
      <c r="D30" s="109" t="s">
        <v>75</v>
      </c>
      <c r="E30" s="104"/>
      <c r="F30" s="85">
        <v>571.5</v>
      </c>
      <c r="G30" s="86">
        <v>1443.4</v>
      </c>
      <c r="H30" s="87">
        <f t="shared" si="4"/>
        <v>2014.9</v>
      </c>
      <c r="I30" s="88">
        <f t="shared" si="5"/>
        <v>0.28363690505732292</v>
      </c>
      <c r="J30" s="85" t="s">
        <v>111</v>
      </c>
      <c r="K30" s="86" t="s">
        <v>111</v>
      </c>
      <c r="L30" s="87" t="e">
        <f t="shared" si="6"/>
        <v>#VALUE!</v>
      </c>
      <c r="M30" s="88" t="e">
        <f t="shared" si="7"/>
        <v>#VALUE!</v>
      </c>
    </row>
    <row r="31" spans="2:15" x14ac:dyDescent="0.3">
      <c r="D31" s="109" t="s">
        <v>76</v>
      </c>
      <c r="E31" s="104"/>
      <c r="F31" s="85">
        <v>79024.600000000006</v>
      </c>
      <c r="G31" s="86">
        <v>15421</v>
      </c>
      <c r="H31" s="87">
        <f t="shared" si="4"/>
        <v>94445.6</v>
      </c>
      <c r="I31" s="88">
        <f t="shared" si="5"/>
        <v>0.83672082129818648</v>
      </c>
      <c r="J31" s="85">
        <v>36468.699999999997</v>
      </c>
      <c r="K31" s="86">
        <v>8539.7000000000007</v>
      </c>
      <c r="L31" s="87">
        <f t="shared" si="6"/>
        <v>45008.399999999994</v>
      </c>
      <c r="M31" s="88">
        <f t="shared" si="7"/>
        <v>0.81026430621839485</v>
      </c>
    </row>
    <row r="32" spans="2:15" x14ac:dyDescent="0.3">
      <c r="D32" s="109" t="s">
        <v>77</v>
      </c>
      <c r="E32" s="104"/>
      <c r="F32" s="85">
        <v>1669.3</v>
      </c>
      <c r="G32" s="86">
        <v>306.3</v>
      </c>
      <c r="H32" s="87">
        <f t="shared" si="4"/>
        <v>1975.6</v>
      </c>
      <c r="I32" s="88">
        <f t="shared" si="5"/>
        <v>0.84495849362219078</v>
      </c>
      <c r="J32" s="85" t="s">
        <v>111</v>
      </c>
      <c r="K32" s="86" t="s">
        <v>111</v>
      </c>
      <c r="L32" s="87" t="e">
        <f t="shared" si="6"/>
        <v>#VALUE!</v>
      </c>
      <c r="M32" s="88" t="e">
        <f t="shared" si="7"/>
        <v>#VALUE!</v>
      </c>
    </row>
    <row r="33" spans="2:15" x14ac:dyDescent="0.3">
      <c r="D33" s="110" t="s">
        <v>78</v>
      </c>
      <c r="E33" s="105"/>
      <c r="F33" s="91">
        <v>83048</v>
      </c>
      <c r="G33" s="92">
        <v>32593.8</v>
      </c>
      <c r="H33" s="93">
        <f t="shared" si="4"/>
        <v>115641.8</v>
      </c>
      <c r="I33" s="94">
        <f t="shared" si="5"/>
        <v>0.71814862791827871</v>
      </c>
      <c r="J33" s="91">
        <v>37180.800000000003</v>
      </c>
      <c r="K33" s="92">
        <v>34474.800000000003</v>
      </c>
      <c r="L33" s="93">
        <f t="shared" si="6"/>
        <v>71655.600000000006</v>
      </c>
      <c r="M33" s="94">
        <f t="shared" si="7"/>
        <v>0.51888198549729536</v>
      </c>
    </row>
    <row r="34" spans="2:15" x14ac:dyDescent="0.3">
      <c r="D34" s="89" t="s">
        <v>2</v>
      </c>
      <c r="E34" s="90"/>
      <c r="F34" s="91">
        <f t="shared" ref="F34:G34" si="8">SUM(F28:F33)</f>
        <v>232730.3</v>
      </c>
      <c r="G34" s="92">
        <f t="shared" si="8"/>
        <v>58034.1</v>
      </c>
      <c r="H34" s="93">
        <f t="shared" si="4"/>
        <v>290764.39999999997</v>
      </c>
      <c r="I34" s="94">
        <f t="shared" si="5"/>
        <v>0.80040850943237896</v>
      </c>
      <c r="J34" s="91">
        <v>117755</v>
      </c>
      <c r="K34" s="92">
        <v>58653.599999999999</v>
      </c>
      <c r="L34" s="93">
        <f t="shared" ref="L34" si="9">+K34+J34</f>
        <v>176408.6</v>
      </c>
      <c r="M34" s="94">
        <f t="shared" si="7"/>
        <v>0.66751280833247362</v>
      </c>
    </row>
    <row r="35" spans="2:15" x14ac:dyDescent="0.3">
      <c r="D35" s="76" t="s">
        <v>62</v>
      </c>
      <c r="E35" s="77" t="s">
        <v>112</v>
      </c>
      <c r="F35" s="76"/>
      <c r="G35" s="76"/>
      <c r="H35" s="76"/>
      <c r="I35" s="76"/>
      <c r="J35" s="76"/>
      <c r="K35" s="77"/>
      <c r="L35" s="77"/>
      <c r="M35" s="77"/>
      <c r="N35" s="77"/>
      <c r="O35" s="77"/>
    </row>
    <row r="36" spans="2:15" x14ac:dyDescent="0.3">
      <c r="D36" s="78" t="s">
        <v>63</v>
      </c>
      <c r="E36" s="79"/>
      <c r="F36" s="79"/>
      <c r="G36" s="79"/>
      <c r="O36" s="95"/>
    </row>
    <row r="37" spans="2:15" x14ac:dyDescent="0.3">
      <c r="D37" s="25" t="s">
        <v>64</v>
      </c>
      <c r="E37" s="79"/>
      <c r="F37" s="79"/>
      <c r="G37" s="79"/>
      <c r="O37" s="95"/>
    </row>
    <row r="38" spans="2:15" x14ac:dyDescent="0.3">
      <c r="O38" s="96"/>
    </row>
    <row r="40" spans="2:15" ht="16.8" x14ac:dyDescent="0.3">
      <c r="B40" s="50" t="s">
        <v>79</v>
      </c>
      <c r="C40" s="80"/>
      <c r="D40" s="127" t="s">
        <v>107</v>
      </c>
      <c r="E40" s="127"/>
      <c r="F40" s="127"/>
      <c r="G40" s="127"/>
      <c r="H40" s="127"/>
      <c r="I40" s="127"/>
      <c r="J40" s="127"/>
      <c r="K40" s="127"/>
      <c r="L40" s="127"/>
      <c r="M40" s="127"/>
      <c r="N40" s="80"/>
    </row>
    <row r="41" spans="2:15" x14ac:dyDescent="0.3">
      <c r="C41" s="53"/>
      <c r="D41" s="132" t="s">
        <v>67</v>
      </c>
      <c r="E41" s="132"/>
      <c r="F41" s="132"/>
      <c r="G41" s="132"/>
      <c r="H41" s="132"/>
      <c r="I41" s="132"/>
      <c r="J41" s="132"/>
      <c r="K41" s="132"/>
      <c r="L41" s="132"/>
      <c r="M41" s="132"/>
      <c r="N41" s="80"/>
    </row>
    <row r="42" spans="2:15" ht="16.2" x14ac:dyDescent="0.3">
      <c r="D42" s="133" t="s">
        <v>81</v>
      </c>
      <c r="E42" s="133"/>
      <c r="F42" s="135">
        <v>2019</v>
      </c>
      <c r="G42" s="136"/>
      <c r="H42" s="136"/>
      <c r="I42" s="136"/>
      <c r="J42" s="135" t="s">
        <v>105</v>
      </c>
      <c r="K42" s="136"/>
      <c r="L42" s="136"/>
      <c r="M42" s="136"/>
      <c r="N42" s="80"/>
    </row>
    <row r="43" spans="2:15" ht="20.399999999999999" x14ac:dyDescent="0.3">
      <c r="D43" s="134"/>
      <c r="E43" s="134"/>
      <c r="F43" s="81" t="s">
        <v>69</v>
      </c>
      <c r="G43" s="82" t="s">
        <v>70</v>
      </c>
      <c r="H43" s="82" t="s">
        <v>71</v>
      </c>
      <c r="I43" s="82" t="s">
        <v>72</v>
      </c>
      <c r="J43" s="81" t="s">
        <v>69</v>
      </c>
      <c r="K43" s="82" t="s">
        <v>70</v>
      </c>
      <c r="L43" s="82" t="s">
        <v>108</v>
      </c>
      <c r="M43" s="82" t="s">
        <v>72</v>
      </c>
      <c r="N43" s="80"/>
    </row>
    <row r="44" spans="2:15" x14ac:dyDescent="0.3">
      <c r="D44" s="109" t="s">
        <v>82</v>
      </c>
      <c r="E44" s="84"/>
      <c r="F44" s="85">
        <v>4036.1</v>
      </c>
      <c r="G44" s="86">
        <v>3873.4</v>
      </c>
      <c r="H44" s="87">
        <f>+G44+F44</f>
        <v>7909.5</v>
      </c>
      <c r="I44" s="88">
        <f>+F44/H44</f>
        <v>0.51028510019596685</v>
      </c>
      <c r="J44" s="85" t="s">
        <v>111</v>
      </c>
      <c r="K44" s="86" t="s">
        <v>111</v>
      </c>
      <c r="L44" s="87" t="e">
        <f>+K44+J44</f>
        <v>#VALUE!</v>
      </c>
      <c r="M44" s="88" t="e">
        <f>+J44/L44</f>
        <v>#VALUE!</v>
      </c>
      <c r="N44" s="80"/>
    </row>
    <row r="45" spans="2:15" x14ac:dyDescent="0.3">
      <c r="D45" s="109" t="s">
        <v>83</v>
      </c>
      <c r="E45" s="84"/>
      <c r="F45" s="85">
        <v>61167</v>
      </c>
      <c r="G45" s="86">
        <v>44662.8</v>
      </c>
      <c r="H45" s="87">
        <f t="shared" ref="H45:H50" si="10">+G45+F45</f>
        <v>105829.8</v>
      </c>
      <c r="I45" s="88">
        <f t="shared" ref="I45:I50" si="11">+F45/H45</f>
        <v>0.57797520169177297</v>
      </c>
      <c r="J45" s="85">
        <v>20648.099999999999</v>
      </c>
      <c r="K45" s="86">
        <v>50935.4</v>
      </c>
      <c r="L45" s="87">
        <f t="shared" ref="L45:L50" si="12">+K45+J45</f>
        <v>71583.5</v>
      </c>
      <c r="M45" s="88">
        <f t="shared" ref="M45:M50" si="13">+J45/L45</f>
        <v>0.28844775681546725</v>
      </c>
      <c r="N45" s="80"/>
    </row>
    <row r="46" spans="2:15" x14ac:dyDescent="0.3">
      <c r="D46" s="109" t="s">
        <v>84</v>
      </c>
      <c r="E46" s="84"/>
      <c r="F46" s="85">
        <v>121449.60000000001</v>
      </c>
      <c r="G46" s="86">
        <v>9483.2999999999993</v>
      </c>
      <c r="H46" s="87">
        <f t="shared" si="10"/>
        <v>130932.90000000001</v>
      </c>
      <c r="I46" s="88">
        <f t="shared" si="11"/>
        <v>0.92757129797018167</v>
      </c>
      <c r="J46" s="85">
        <v>68319.3</v>
      </c>
      <c r="K46" s="86">
        <v>5350.5</v>
      </c>
      <c r="L46" s="87">
        <f t="shared" si="12"/>
        <v>73669.8</v>
      </c>
      <c r="M46" s="88">
        <f t="shared" si="13"/>
        <v>0.92737186744093236</v>
      </c>
      <c r="N46" s="80"/>
    </row>
    <row r="47" spans="2:15" x14ac:dyDescent="0.3">
      <c r="D47" s="109" t="s">
        <v>85</v>
      </c>
      <c r="E47" s="84"/>
      <c r="F47" s="85">
        <v>23230</v>
      </c>
      <c r="G47" s="86">
        <v>0</v>
      </c>
      <c r="H47" s="87">
        <f t="shared" si="10"/>
        <v>23230</v>
      </c>
      <c r="I47" s="88">
        <f t="shared" si="11"/>
        <v>1</v>
      </c>
      <c r="J47" s="85">
        <v>20347.3</v>
      </c>
      <c r="K47" s="86">
        <v>0</v>
      </c>
      <c r="L47" s="87">
        <f t="shared" si="12"/>
        <v>20347.3</v>
      </c>
      <c r="M47" s="88">
        <f t="shared" si="13"/>
        <v>1</v>
      </c>
      <c r="N47" s="80"/>
    </row>
    <row r="48" spans="2:15" x14ac:dyDescent="0.3">
      <c r="D48" s="109" t="s">
        <v>86</v>
      </c>
      <c r="E48" s="84"/>
      <c r="F48" s="85">
        <v>22101.7</v>
      </c>
      <c r="G48" s="86">
        <v>14.8</v>
      </c>
      <c r="H48" s="87">
        <f t="shared" si="10"/>
        <v>22116.5</v>
      </c>
      <c r="I48" s="88">
        <f t="shared" si="11"/>
        <v>0.99933081635882715</v>
      </c>
      <c r="J48" s="85" t="s">
        <v>111</v>
      </c>
      <c r="K48" s="86" t="s">
        <v>111</v>
      </c>
      <c r="L48" s="87" t="e">
        <f t="shared" si="12"/>
        <v>#VALUE!</v>
      </c>
      <c r="M48" s="88" t="e">
        <f t="shared" si="13"/>
        <v>#VALUE!</v>
      </c>
      <c r="N48" s="80"/>
    </row>
    <row r="49" spans="2:14" x14ac:dyDescent="0.3">
      <c r="D49" s="110" t="s">
        <v>87</v>
      </c>
      <c r="E49" s="90"/>
      <c r="F49" s="91">
        <v>745.9</v>
      </c>
      <c r="G49" s="92">
        <v>0</v>
      </c>
      <c r="H49" s="93">
        <f t="shared" si="10"/>
        <v>745.9</v>
      </c>
      <c r="I49" s="94">
        <f t="shared" si="11"/>
        <v>1</v>
      </c>
      <c r="J49" s="91" t="s">
        <v>111</v>
      </c>
      <c r="K49" s="92" t="s">
        <v>111</v>
      </c>
      <c r="L49" s="93" t="e">
        <f t="shared" si="12"/>
        <v>#VALUE!</v>
      </c>
      <c r="M49" s="94" t="e">
        <f t="shared" si="13"/>
        <v>#VALUE!</v>
      </c>
      <c r="N49" s="80"/>
    </row>
    <row r="50" spans="2:14" x14ac:dyDescent="0.3">
      <c r="D50" s="89" t="s">
        <v>2</v>
      </c>
      <c r="E50" s="90"/>
      <c r="F50" s="91">
        <f t="shared" ref="F50:G50" si="14">SUM(F44:F49)</f>
        <v>232730.30000000002</v>
      </c>
      <c r="G50" s="92">
        <f t="shared" si="14"/>
        <v>58034.3</v>
      </c>
      <c r="H50" s="93">
        <f t="shared" si="10"/>
        <v>290764.60000000003</v>
      </c>
      <c r="I50" s="94">
        <f t="shared" si="11"/>
        <v>0.80040795887807525</v>
      </c>
      <c r="J50" s="91">
        <v>117755</v>
      </c>
      <c r="K50" s="92">
        <v>58653.599999999999</v>
      </c>
      <c r="L50" s="93">
        <f t="shared" si="12"/>
        <v>176408.6</v>
      </c>
      <c r="M50" s="94">
        <f t="shared" si="13"/>
        <v>0.66751280833247362</v>
      </c>
      <c r="N50" s="80"/>
    </row>
    <row r="51" spans="2:14" x14ac:dyDescent="0.3">
      <c r="D51" s="76" t="s">
        <v>62</v>
      </c>
      <c r="E51" s="77" t="s">
        <v>112</v>
      </c>
      <c r="F51" s="76"/>
      <c r="G51" s="76"/>
      <c r="H51" s="76"/>
      <c r="I51" s="76"/>
      <c r="J51" s="76"/>
      <c r="K51" s="77"/>
      <c r="L51" s="77"/>
      <c r="M51" s="77"/>
      <c r="N51" s="80"/>
    </row>
    <row r="52" spans="2:14" x14ac:dyDescent="0.3">
      <c r="D52" s="78" t="s">
        <v>63</v>
      </c>
      <c r="E52" s="79"/>
      <c r="F52" s="79"/>
      <c r="G52" s="79"/>
      <c r="N52" s="80"/>
    </row>
    <row r="53" spans="2:14" x14ac:dyDescent="0.3">
      <c r="D53" s="25" t="s">
        <v>64</v>
      </c>
      <c r="E53" s="79"/>
      <c r="F53" s="79"/>
      <c r="G53" s="79"/>
      <c r="N53" s="80"/>
    </row>
    <row r="54" spans="2:14" x14ac:dyDescent="0.3"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</row>
    <row r="55" spans="2:14" x14ac:dyDescent="0.3"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</row>
    <row r="56" spans="2:14" ht="16.8" x14ac:dyDescent="0.3">
      <c r="B56" s="50" t="s">
        <v>88</v>
      </c>
      <c r="C56" s="80"/>
      <c r="D56" s="127" t="s">
        <v>109</v>
      </c>
      <c r="E56" s="127"/>
      <c r="F56" s="127"/>
      <c r="G56" s="127"/>
      <c r="H56" s="127"/>
      <c r="I56" s="127"/>
      <c r="J56" s="127"/>
      <c r="K56" s="127"/>
      <c r="L56" s="127"/>
      <c r="M56" s="127"/>
      <c r="N56" s="80"/>
    </row>
    <row r="57" spans="2:14" x14ac:dyDescent="0.3">
      <c r="C57" s="53"/>
      <c r="D57" s="132" t="s">
        <v>67</v>
      </c>
      <c r="E57" s="132"/>
      <c r="F57" s="132"/>
      <c r="G57" s="132"/>
      <c r="H57" s="132"/>
      <c r="I57" s="132"/>
      <c r="J57" s="132"/>
      <c r="K57" s="132"/>
      <c r="L57" s="132"/>
      <c r="M57" s="132"/>
      <c r="N57" s="80"/>
    </row>
    <row r="58" spans="2:14" ht="16.2" x14ac:dyDescent="0.3">
      <c r="D58" s="133" t="s">
        <v>68</v>
      </c>
      <c r="E58" s="133"/>
      <c r="F58" s="135">
        <v>2019</v>
      </c>
      <c r="G58" s="136"/>
      <c r="H58" s="136"/>
      <c r="I58" s="136"/>
      <c r="J58" s="135" t="s">
        <v>105</v>
      </c>
      <c r="K58" s="136"/>
      <c r="L58" s="136"/>
      <c r="M58" s="136"/>
      <c r="N58" s="80"/>
    </row>
    <row r="59" spans="2:14" ht="20.399999999999999" x14ac:dyDescent="0.3">
      <c r="D59" s="134"/>
      <c r="E59" s="134"/>
      <c r="F59" s="81" t="s">
        <v>69</v>
      </c>
      <c r="G59" s="82" t="s">
        <v>70</v>
      </c>
      <c r="H59" s="82" t="s">
        <v>71</v>
      </c>
      <c r="I59" s="82" t="s">
        <v>72</v>
      </c>
      <c r="J59" s="81" t="s">
        <v>69</v>
      </c>
      <c r="K59" s="82" t="s">
        <v>70</v>
      </c>
      <c r="L59" s="82" t="s">
        <v>108</v>
      </c>
      <c r="M59" s="82" t="s">
        <v>72</v>
      </c>
      <c r="N59" s="80"/>
    </row>
    <row r="60" spans="2:14" x14ac:dyDescent="0.3">
      <c r="D60" s="109" t="s">
        <v>90</v>
      </c>
      <c r="E60" s="84"/>
      <c r="F60" s="85">
        <v>35369.800000000003</v>
      </c>
      <c r="G60" s="86">
        <v>2645.4</v>
      </c>
      <c r="H60" s="87">
        <f>+G60+F60</f>
        <v>38015.200000000004</v>
      </c>
      <c r="I60" s="88">
        <f>+F60/H60</f>
        <v>0.9304120457080326</v>
      </c>
      <c r="J60" s="85">
        <v>20981.3</v>
      </c>
      <c r="K60" s="86">
        <v>459.1</v>
      </c>
      <c r="L60" s="87">
        <f>+K60+J60</f>
        <v>21440.399999999998</v>
      </c>
      <c r="M60" s="88">
        <f>+J60/L60</f>
        <v>0.97858715322475331</v>
      </c>
      <c r="N60" s="80"/>
    </row>
    <row r="61" spans="2:14" x14ac:dyDescent="0.3">
      <c r="D61" s="109" t="s">
        <v>91</v>
      </c>
      <c r="E61" s="84"/>
      <c r="F61" s="85">
        <v>107552.8</v>
      </c>
      <c r="G61" s="86">
        <v>33483.599999999999</v>
      </c>
      <c r="H61" s="87">
        <f t="shared" ref="H61:H65" si="15">+G61+F61</f>
        <v>141036.4</v>
      </c>
      <c r="I61" s="88">
        <f t="shared" ref="I61:I65" si="16">+F61/H61</f>
        <v>0.76258894866857074</v>
      </c>
      <c r="J61" s="85">
        <v>45725.599999999999</v>
      </c>
      <c r="K61" s="86">
        <v>35907.300000000003</v>
      </c>
      <c r="L61" s="87">
        <f t="shared" ref="L61:L65" si="17">+K61+J61</f>
        <v>81632.899999999994</v>
      </c>
      <c r="M61" s="88">
        <f t="shared" ref="M61:M65" si="18">+J61/L61</f>
        <v>0.5601369055858606</v>
      </c>
      <c r="N61" s="80"/>
    </row>
    <row r="62" spans="2:14" x14ac:dyDescent="0.3">
      <c r="D62" s="109" t="s">
        <v>92</v>
      </c>
      <c r="E62" s="84"/>
      <c r="F62" s="85">
        <v>57889.5</v>
      </c>
      <c r="G62" s="86">
        <v>17949.3</v>
      </c>
      <c r="H62" s="87">
        <f t="shared" si="15"/>
        <v>75838.8</v>
      </c>
      <c r="I62" s="88">
        <f t="shared" si="16"/>
        <v>0.76332299561701922</v>
      </c>
      <c r="J62" s="85">
        <v>34141.599999999999</v>
      </c>
      <c r="K62" s="86">
        <v>18415.900000000001</v>
      </c>
      <c r="L62" s="87">
        <f t="shared" si="17"/>
        <v>52557.5</v>
      </c>
      <c r="M62" s="88">
        <f t="shared" si="18"/>
        <v>0.64960471864148783</v>
      </c>
      <c r="N62" s="80"/>
    </row>
    <row r="63" spans="2:14" x14ac:dyDescent="0.3">
      <c r="D63" s="109" t="s">
        <v>93</v>
      </c>
      <c r="E63" s="84"/>
      <c r="F63" s="85">
        <v>14821.5</v>
      </c>
      <c r="G63" s="86">
        <v>2399.4</v>
      </c>
      <c r="H63" s="87">
        <f t="shared" si="15"/>
        <v>17220.900000000001</v>
      </c>
      <c r="I63" s="88">
        <f t="shared" si="16"/>
        <v>0.86066930299810107</v>
      </c>
      <c r="J63" s="85">
        <v>8802.2000000000007</v>
      </c>
      <c r="K63" s="86">
        <v>2204.5</v>
      </c>
      <c r="L63" s="87">
        <f t="shared" si="17"/>
        <v>11006.7</v>
      </c>
      <c r="M63" s="88">
        <f t="shared" si="18"/>
        <v>0.79971290214142299</v>
      </c>
      <c r="N63" s="80"/>
    </row>
    <row r="64" spans="2:14" x14ac:dyDescent="0.3">
      <c r="D64" s="110" t="s">
        <v>94</v>
      </c>
      <c r="E64" s="90"/>
      <c r="F64" s="91">
        <v>17096.8</v>
      </c>
      <c r="G64" s="92">
        <v>1556.5</v>
      </c>
      <c r="H64" s="93">
        <f t="shared" si="15"/>
        <v>18653.3</v>
      </c>
      <c r="I64" s="94">
        <f t="shared" si="16"/>
        <v>0.91655631979328056</v>
      </c>
      <c r="J64" s="91">
        <v>8104.3</v>
      </c>
      <c r="K64" s="92">
        <v>1666.7</v>
      </c>
      <c r="L64" s="93">
        <f t="shared" si="17"/>
        <v>9771</v>
      </c>
      <c r="M64" s="94">
        <f t="shared" si="18"/>
        <v>0.82942380513765224</v>
      </c>
      <c r="N64" s="80"/>
    </row>
    <row r="65" spans="2:14" x14ac:dyDescent="0.3">
      <c r="D65" s="89" t="s">
        <v>2</v>
      </c>
      <c r="E65" s="90"/>
      <c r="F65" s="91">
        <f>SUM(F60:F64)</f>
        <v>232730.4</v>
      </c>
      <c r="G65" s="92">
        <f>SUM(G60:G64)</f>
        <v>58034.200000000004</v>
      </c>
      <c r="H65" s="93">
        <f t="shared" si="15"/>
        <v>290764.59999999998</v>
      </c>
      <c r="I65" s="94">
        <f t="shared" si="16"/>
        <v>0.80040830279889652</v>
      </c>
      <c r="J65" s="91">
        <v>117755</v>
      </c>
      <c r="K65" s="92">
        <v>58653.599999999999</v>
      </c>
      <c r="L65" s="93">
        <f t="shared" si="17"/>
        <v>176408.6</v>
      </c>
      <c r="M65" s="94">
        <f t="shared" si="18"/>
        <v>0.66751280833247362</v>
      </c>
      <c r="N65" s="80"/>
    </row>
    <row r="66" spans="2:14" x14ac:dyDescent="0.3">
      <c r="D66" s="76" t="s">
        <v>62</v>
      </c>
      <c r="E66" s="77" t="s">
        <v>112</v>
      </c>
      <c r="F66" s="76"/>
      <c r="G66" s="76"/>
      <c r="H66" s="76"/>
      <c r="I66" s="76"/>
      <c r="J66" s="76"/>
      <c r="K66" s="77"/>
      <c r="L66" s="77"/>
      <c r="M66" s="77"/>
      <c r="N66" s="80"/>
    </row>
    <row r="67" spans="2:14" x14ac:dyDescent="0.3">
      <c r="D67" s="78" t="s">
        <v>63</v>
      </c>
      <c r="E67" s="79"/>
      <c r="F67" s="79"/>
      <c r="G67" s="79"/>
      <c r="N67" s="80"/>
    </row>
    <row r="68" spans="2:14" x14ac:dyDescent="0.3">
      <c r="D68" s="25" t="s">
        <v>64</v>
      </c>
      <c r="E68" s="79"/>
      <c r="F68" s="79"/>
      <c r="G68" s="79"/>
      <c r="N68" s="80"/>
    </row>
    <row r="69" spans="2:14" x14ac:dyDescent="0.3"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</row>
    <row r="70" spans="2:14" x14ac:dyDescent="0.3"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</row>
    <row r="71" spans="2:14" ht="16.8" x14ac:dyDescent="0.3">
      <c r="B71" s="50" t="s">
        <v>95</v>
      </c>
      <c r="C71" s="80"/>
      <c r="D71" s="127" t="s">
        <v>110</v>
      </c>
      <c r="E71" s="127"/>
      <c r="F71" s="127"/>
      <c r="G71" s="127"/>
      <c r="H71" s="127"/>
      <c r="I71" s="127"/>
      <c r="J71" s="127"/>
      <c r="K71" s="127"/>
      <c r="L71" s="127"/>
      <c r="M71" s="127"/>
      <c r="N71" s="80"/>
    </row>
    <row r="72" spans="2:14" x14ac:dyDescent="0.3">
      <c r="C72" s="53"/>
      <c r="D72" s="132" t="s">
        <v>67</v>
      </c>
      <c r="E72" s="132"/>
      <c r="F72" s="132"/>
      <c r="G72" s="132"/>
      <c r="H72" s="132"/>
      <c r="I72" s="132"/>
      <c r="J72" s="132"/>
      <c r="K72" s="132"/>
      <c r="L72" s="132"/>
      <c r="M72" s="132"/>
      <c r="N72" s="80"/>
    </row>
    <row r="73" spans="2:14" ht="16.2" x14ac:dyDescent="0.3">
      <c r="D73" s="133" t="s">
        <v>68</v>
      </c>
      <c r="E73" s="133"/>
      <c r="F73" s="135">
        <v>2019</v>
      </c>
      <c r="G73" s="136"/>
      <c r="H73" s="136"/>
      <c r="I73" s="136"/>
      <c r="J73" s="135" t="s">
        <v>105</v>
      </c>
      <c r="K73" s="136"/>
      <c r="L73" s="136"/>
      <c r="M73" s="136"/>
      <c r="N73" s="80"/>
    </row>
    <row r="74" spans="2:14" ht="20.399999999999999" x14ac:dyDescent="0.3">
      <c r="D74" s="134"/>
      <c r="E74" s="134"/>
      <c r="F74" s="81" t="s">
        <v>69</v>
      </c>
      <c r="G74" s="82" t="s">
        <v>70</v>
      </c>
      <c r="H74" s="82" t="s">
        <v>71</v>
      </c>
      <c r="I74" s="82" t="s">
        <v>72</v>
      </c>
      <c r="J74" s="81" t="s">
        <v>69</v>
      </c>
      <c r="K74" s="82" t="s">
        <v>70</v>
      </c>
      <c r="L74" s="82" t="s">
        <v>108</v>
      </c>
      <c r="M74" s="82" t="s">
        <v>72</v>
      </c>
    </row>
    <row r="75" spans="2:14" x14ac:dyDescent="0.3">
      <c r="D75" s="109" t="s">
        <v>97</v>
      </c>
      <c r="E75" s="84"/>
      <c r="F75" s="85">
        <v>77966.7</v>
      </c>
      <c r="G75" s="86">
        <v>5082.5</v>
      </c>
      <c r="H75" s="87">
        <f>+G75+F75</f>
        <v>83049.2</v>
      </c>
      <c r="I75" s="88">
        <f>+F75/H75</f>
        <v>0.93880133703876734</v>
      </c>
      <c r="J75" s="85">
        <v>44197.9</v>
      </c>
      <c r="K75" s="86">
        <v>8162.4</v>
      </c>
      <c r="L75" s="87">
        <f>+K75+J75</f>
        <v>52360.3</v>
      </c>
      <c r="M75" s="88">
        <f>+J75/L75</f>
        <v>0.84411090081607631</v>
      </c>
    </row>
    <row r="76" spans="2:14" x14ac:dyDescent="0.3">
      <c r="D76" s="109" t="s">
        <v>98</v>
      </c>
      <c r="E76" s="84"/>
      <c r="F76" s="85">
        <v>98682.3</v>
      </c>
      <c r="G76" s="86">
        <v>8519.2000000000007</v>
      </c>
      <c r="H76" s="87">
        <f t="shared" ref="H76:H79" si="19">+G76+F76</f>
        <v>107201.5</v>
      </c>
      <c r="I76" s="88">
        <f t="shared" ref="I76:I79" si="20">+F76/H76</f>
        <v>0.92053096271973811</v>
      </c>
      <c r="J76" s="85">
        <v>43309.3</v>
      </c>
      <c r="K76" s="86">
        <v>9339</v>
      </c>
      <c r="L76" s="87">
        <f t="shared" ref="L76:L79" si="21">+K76+J76</f>
        <v>52648.3</v>
      </c>
      <c r="M76" s="88">
        <f t="shared" ref="M76:M79" si="22">+J76/L76</f>
        <v>0.82261535510168415</v>
      </c>
    </row>
    <row r="77" spans="2:14" x14ac:dyDescent="0.3">
      <c r="D77" s="109" t="s">
        <v>99</v>
      </c>
      <c r="E77" s="84"/>
      <c r="F77" s="85">
        <v>35690</v>
      </c>
      <c r="G77" s="86">
        <v>15589.9</v>
      </c>
      <c r="H77" s="87">
        <f t="shared" si="19"/>
        <v>51279.9</v>
      </c>
      <c r="I77" s="88">
        <f t="shared" si="20"/>
        <v>0.69598419653704469</v>
      </c>
      <c r="J77" s="85">
        <v>16545.8</v>
      </c>
      <c r="K77" s="86">
        <v>17502.900000000001</v>
      </c>
      <c r="L77" s="87">
        <f t="shared" si="21"/>
        <v>34048.699999999997</v>
      </c>
      <c r="M77" s="88">
        <f t="shared" si="22"/>
        <v>0.48594513153218771</v>
      </c>
    </row>
    <row r="78" spans="2:14" x14ac:dyDescent="0.3">
      <c r="D78" s="110" t="s">
        <v>100</v>
      </c>
      <c r="E78" s="90"/>
      <c r="F78" s="91">
        <v>20391.3</v>
      </c>
      <c r="G78" s="92">
        <v>28842.6</v>
      </c>
      <c r="H78" s="93">
        <f t="shared" si="19"/>
        <v>49233.899999999994</v>
      </c>
      <c r="I78" s="94">
        <f t="shared" si="20"/>
        <v>0.41417194250303146</v>
      </c>
      <c r="J78" s="91">
        <v>13701.9</v>
      </c>
      <c r="K78" s="92">
        <v>23649.3</v>
      </c>
      <c r="L78" s="93">
        <f t="shared" si="21"/>
        <v>37351.199999999997</v>
      </c>
      <c r="M78" s="94">
        <f t="shared" si="22"/>
        <v>0.36683961961061495</v>
      </c>
    </row>
    <row r="79" spans="2:14" x14ac:dyDescent="0.3">
      <c r="D79" s="89" t="s">
        <v>2</v>
      </c>
      <c r="E79" s="90"/>
      <c r="F79" s="91">
        <f>SUM(F75:F78)</f>
        <v>232730.3</v>
      </c>
      <c r="G79" s="92">
        <f>SUM(G75:G78)</f>
        <v>58034.2</v>
      </c>
      <c r="H79" s="93">
        <f t="shared" si="19"/>
        <v>290764.5</v>
      </c>
      <c r="I79" s="94">
        <f t="shared" si="20"/>
        <v>0.8004082341551324</v>
      </c>
      <c r="J79" s="91">
        <v>117755</v>
      </c>
      <c r="K79" s="92">
        <v>58653.599999999999</v>
      </c>
      <c r="L79" s="93">
        <f t="shared" si="21"/>
        <v>176408.6</v>
      </c>
      <c r="M79" s="94">
        <f t="shared" si="22"/>
        <v>0.66751280833247362</v>
      </c>
    </row>
    <row r="80" spans="2:14" x14ac:dyDescent="0.3">
      <c r="D80" s="76" t="s">
        <v>62</v>
      </c>
      <c r="E80" s="77" t="s">
        <v>112</v>
      </c>
      <c r="F80" s="76"/>
      <c r="G80" s="76"/>
      <c r="H80" s="76"/>
      <c r="I80" s="76"/>
      <c r="J80" s="76"/>
      <c r="K80" s="77"/>
      <c r="L80" s="77"/>
      <c r="M80" s="77"/>
    </row>
    <row r="81" spans="4:7" x14ac:dyDescent="0.3">
      <c r="D81" s="78" t="s">
        <v>63</v>
      </c>
      <c r="E81" s="79"/>
      <c r="F81" s="79"/>
      <c r="G81" s="79"/>
    </row>
    <row r="82" spans="4:7" x14ac:dyDescent="0.3">
      <c r="D82" s="25" t="s">
        <v>64</v>
      </c>
      <c r="E82" s="79"/>
      <c r="F82" s="79"/>
      <c r="G82" s="79"/>
    </row>
  </sheetData>
  <mergeCells count="23">
    <mergeCell ref="D73:E74"/>
    <mergeCell ref="F73:I73"/>
    <mergeCell ref="J73:M73"/>
    <mergeCell ref="D57:M57"/>
    <mergeCell ref="D58:E59"/>
    <mergeCell ref="F58:I58"/>
    <mergeCell ref="J58:M58"/>
    <mergeCell ref="D71:M71"/>
    <mergeCell ref="D72:M72"/>
    <mergeCell ref="D56:M56"/>
    <mergeCell ref="D2:N2"/>
    <mergeCell ref="D6:I6"/>
    <mergeCell ref="D7:I7"/>
    <mergeCell ref="D24:M24"/>
    <mergeCell ref="D25:M25"/>
    <mergeCell ref="D26:E27"/>
    <mergeCell ref="F26:I26"/>
    <mergeCell ref="J26:M26"/>
    <mergeCell ref="D40:M40"/>
    <mergeCell ref="D41:M41"/>
    <mergeCell ref="D42:E43"/>
    <mergeCell ref="F42:I42"/>
    <mergeCell ref="J42:M42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8F05A-D3C7-4068-A12A-B3E5CD38B212}">
  <dimension ref="B2:Q82"/>
  <sheetViews>
    <sheetView showGridLines="0" workbookViewId="0">
      <selection activeCell="I17" sqref="I17"/>
    </sheetView>
  </sheetViews>
  <sheetFormatPr defaultRowHeight="14.4" x14ac:dyDescent="0.3"/>
  <cols>
    <col min="2" max="2" width="5.109375" customWidth="1"/>
    <col min="3" max="3" width="2.21875" customWidth="1"/>
    <col min="4" max="4" width="10.6640625" customWidth="1"/>
    <col min="5" max="5" width="10.44140625" customWidth="1"/>
    <col min="6" max="6" width="10.33203125" bestFit="1" customWidth="1"/>
    <col min="7" max="7" width="11.33203125" bestFit="1" customWidth="1"/>
  </cols>
  <sheetData>
    <row r="2" spans="2:17" ht="22.8" x14ac:dyDescent="0.3">
      <c r="D2" s="128" t="s">
        <v>115</v>
      </c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6" spans="2:17" ht="14.4" customHeight="1" x14ac:dyDescent="0.3">
      <c r="B6" s="50" t="s">
        <v>46</v>
      </c>
      <c r="D6" s="131" t="s">
        <v>47</v>
      </c>
      <c r="E6" s="131"/>
      <c r="F6" s="131"/>
      <c r="G6" s="131"/>
      <c r="H6" s="131"/>
      <c r="I6" s="131"/>
      <c r="J6" s="51"/>
      <c r="K6" s="52"/>
      <c r="L6" s="52"/>
      <c r="M6" s="52"/>
      <c r="N6" s="52"/>
      <c r="O6" s="52"/>
    </row>
    <row r="7" spans="2:17" x14ac:dyDescent="0.3">
      <c r="D7" s="132" t="s">
        <v>48</v>
      </c>
      <c r="E7" s="132"/>
      <c r="F7" s="132"/>
      <c r="G7" s="132"/>
      <c r="H7" s="132"/>
      <c r="I7" s="132"/>
      <c r="J7" s="53"/>
      <c r="K7" s="53"/>
      <c r="L7" s="53"/>
      <c r="M7" s="53"/>
      <c r="N7" s="53"/>
      <c r="O7" s="53"/>
    </row>
    <row r="8" spans="2:17" ht="4.8" customHeight="1" x14ac:dyDescent="0.3">
      <c r="D8" s="54"/>
      <c r="E8" s="54"/>
      <c r="F8" s="54"/>
      <c r="G8" s="54"/>
      <c r="H8" s="54"/>
      <c r="I8" s="54"/>
      <c r="J8" s="54"/>
    </row>
    <row r="9" spans="2:17" x14ac:dyDescent="0.3">
      <c r="D9" s="55" t="s">
        <v>49</v>
      </c>
      <c r="E9" s="56"/>
      <c r="F9" s="56">
        <v>2019</v>
      </c>
      <c r="G9" s="56" t="s">
        <v>50</v>
      </c>
      <c r="H9" s="56" t="s">
        <v>51</v>
      </c>
      <c r="I9" s="56" t="s">
        <v>52</v>
      </c>
      <c r="J9" s="57"/>
      <c r="K9" s="58"/>
      <c r="L9" s="58"/>
      <c r="M9" s="59"/>
      <c r="N9" s="59"/>
      <c r="O9" s="59"/>
      <c r="P9" s="60"/>
      <c r="Q9" s="60"/>
    </row>
    <row r="10" spans="2:17" x14ac:dyDescent="0.3">
      <c r="D10" s="61" t="s">
        <v>53</v>
      </c>
      <c r="E10" s="62"/>
      <c r="F10" s="63">
        <f>+F11+F14</f>
        <v>697415</v>
      </c>
      <c r="G10" s="63">
        <f t="shared" ref="G10:I10" si="0">+G11+G14</f>
        <v>679690.2</v>
      </c>
      <c r="H10" s="63">
        <f t="shared" si="0"/>
        <v>731684.2</v>
      </c>
      <c r="I10" s="63">
        <f t="shared" si="0"/>
        <v>748939.8</v>
      </c>
      <c r="J10" s="57"/>
      <c r="K10" s="58"/>
      <c r="L10" s="58"/>
      <c r="M10" s="59"/>
      <c r="N10" s="59"/>
      <c r="O10" s="59"/>
      <c r="P10" s="60"/>
      <c r="Q10" s="60"/>
    </row>
    <row r="11" spans="2:17" x14ac:dyDescent="0.3">
      <c r="D11" s="64" t="s">
        <v>54</v>
      </c>
      <c r="E11" s="65"/>
      <c r="F11" s="66">
        <f>+F12+F13</f>
        <v>442053.10000000003</v>
      </c>
      <c r="G11" s="66">
        <f t="shared" ref="G11:I11" si="1">+G12+G13</f>
        <v>437967</v>
      </c>
      <c r="H11" s="66">
        <f t="shared" si="1"/>
        <v>207883.5</v>
      </c>
      <c r="I11" s="66">
        <f t="shared" si="1"/>
        <v>378189.89999999997</v>
      </c>
      <c r="J11" s="57"/>
      <c r="K11" s="58"/>
      <c r="L11" s="58"/>
      <c r="M11" s="59"/>
      <c r="N11" s="59"/>
      <c r="O11" s="59"/>
      <c r="P11" s="60"/>
      <c r="Q11" s="60"/>
    </row>
    <row r="12" spans="2:17" x14ac:dyDescent="0.3">
      <c r="D12" s="111"/>
      <c r="E12" s="112" t="s">
        <v>55</v>
      </c>
      <c r="F12" s="66">
        <v>428321.4</v>
      </c>
      <c r="G12" s="66">
        <v>412476.8</v>
      </c>
      <c r="H12" s="66">
        <v>199524.9</v>
      </c>
      <c r="I12" s="66">
        <v>353796.3</v>
      </c>
      <c r="J12" s="67">
        <f>+I12/F12-1</f>
        <v>-0.17399340775408378</v>
      </c>
      <c r="K12" s="58"/>
      <c r="L12" s="58"/>
      <c r="M12" s="59"/>
      <c r="N12" s="59"/>
      <c r="O12" s="59"/>
      <c r="P12" s="60"/>
      <c r="Q12" s="60"/>
    </row>
    <row r="13" spans="2:17" x14ac:dyDescent="0.3">
      <c r="D13" s="111"/>
      <c r="E13" s="112" t="s">
        <v>56</v>
      </c>
      <c r="F13" s="66">
        <v>13731.7</v>
      </c>
      <c r="G13" s="66">
        <v>25490.2</v>
      </c>
      <c r="H13" s="66">
        <v>8358.6</v>
      </c>
      <c r="I13" s="66">
        <v>24393.599999999999</v>
      </c>
      <c r="J13" s="57"/>
      <c r="K13" s="58"/>
      <c r="L13" s="58"/>
      <c r="M13" s="59"/>
      <c r="N13" s="59"/>
      <c r="O13" s="59"/>
      <c r="P13" s="60"/>
      <c r="Q13" s="60"/>
    </row>
    <row r="14" spans="2:17" x14ac:dyDescent="0.3">
      <c r="D14" s="113" t="s">
        <v>57</v>
      </c>
      <c r="E14" s="114"/>
      <c r="F14" s="70">
        <v>255361.9</v>
      </c>
      <c r="G14" s="70">
        <v>241723.2</v>
      </c>
      <c r="H14" s="70">
        <v>523800.7</v>
      </c>
      <c r="I14" s="70">
        <v>370749.9</v>
      </c>
      <c r="J14" s="67">
        <f>+I14/F14-1</f>
        <v>0.45186067302914035</v>
      </c>
      <c r="K14" s="58"/>
      <c r="L14" s="58"/>
      <c r="M14" s="58"/>
      <c r="N14" s="58"/>
      <c r="O14" s="58"/>
    </row>
    <row r="15" spans="2:17" x14ac:dyDescent="0.3">
      <c r="D15" s="111" t="s">
        <v>58</v>
      </c>
      <c r="E15" s="112"/>
      <c r="F15" s="71">
        <f>+F13/F11</f>
        <v>3.1063462737847557E-2</v>
      </c>
      <c r="G15" s="71">
        <f t="shared" ref="G15:I15" si="2">+G13/G11</f>
        <v>5.8201188674032518E-2</v>
      </c>
      <c r="H15" s="71">
        <f t="shared" si="2"/>
        <v>4.0208097323741421E-2</v>
      </c>
      <c r="I15" s="71">
        <f t="shared" si="2"/>
        <v>6.450092929504464E-2</v>
      </c>
      <c r="J15" s="72">
        <f>100*(I15-F15)</f>
        <v>3.3437466557197077</v>
      </c>
      <c r="K15" s="58"/>
      <c r="L15" s="58"/>
      <c r="M15" s="58"/>
      <c r="N15" s="58"/>
      <c r="O15" s="58"/>
    </row>
    <row r="16" spans="2:17" x14ac:dyDescent="0.3">
      <c r="D16" s="113" t="s">
        <v>59</v>
      </c>
      <c r="E16" s="114"/>
      <c r="F16" s="70">
        <v>347347.5</v>
      </c>
      <c r="G16" s="70">
        <v>333556.7</v>
      </c>
      <c r="H16" s="70">
        <v>150298.6</v>
      </c>
      <c r="I16" s="70">
        <v>270627.8</v>
      </c>
      <c r="J16" s="57"/>
      <c r="K16" s="58"/>
      <c r="L16" s="58"/>
      <c r="M16" s="58"/>
      <c r="N16" s="58"/>
      <c r="O16" s="58"/>
    </row>
    <row r="17" spans="2:15" x14ac:dyDescent="0.3">
      <c r="D17" s="113"/>
      <c r="E17" s="114" t="s">
        <v>60</v>
      </c>
      <c r="F17" s="69">
        <f>+F16/F12</f>
        <v>0.81095060858504853</v>
      </c>
      <c r="G17" s="69">
        <f t="shared" ref="G17:I17" si="3">+G16/G12</f>
        <v>0.80866778446690823</v>
      </c>
      <c r="H17" s="69">
        <f t="shared" si="3"/>
        <v>0.75328242239439791</v>
      </c>
      <c r="I17" s="69">
        <f t="shared" si="3"/>
        <v>0.76492546699894826</v>
      </c>
      <c r="J17" s="57"/>
      <c r="K17" s="58"/>
      <c r="L17" s="58"/>
      <c r="M17" s="58"/>
      <c r="N17" s="58"/>
      <c r="O17" s="58"/>
    </row>
    <row r="18" spans="2:15" x14ac:dyDescent="0.3">
      <c r="D18" s="115" t="s">
        <v>61</v>
      </c>
      <c r="E18" s="116"/>
      <c r="F18" s="75">
        <v>80973.899999999994</v>
      </c>
      <c r="G18" s="75">
        <v>78920</v>
      </c>
      <c r="H18" s="75">
        <v>49226.3</v>
      </c>
      <c r="I18" s="75">
        <v>83168.5</v>
      </c>
      <c r="J18" s="57"/>
      <c r="K18" s="107"/>
      <c r="L18" s="58"/>
      <c r="M18" s="58"/>
      <c r="N18" s="58"/>
      <c r="O18" s="58"/>
    </row>
    <row r="19" spans="2:15" x14ac:dyDescent="0.3">
      <c r="D19" s="76" t="s">
        <v>62</v>
      </c>
      <c r="E19" s="76"/>
      <c r="F19" s="76"/>
      <c r="G19" s="76"/>
      <c r="H19" s="76"/>
      <c r="I19" s="76"/>
      <c r="J19" s="76"/>
      <c r="K19" s="77"/>
      <c r="L19" s="77"/>
      <c r="M19" s="77"/>
      <c r="N19" s="77"/>
      <c r="O19" s="77"/>
    </row>
    <row r="20" spans="2:15" x14ac:dyDescent="0.3">
      <c r="D20" s="78" t="s">
        <v>63</v>
      </c>
      <c r="E20" s="79"/>
      <c r="F20" s="79"/>
      <c r="G20" s="79"/>
      <c r="H20" s="79"/>
      <c r="I20" s="79"/>
      <c r="J20" s="79"/>
    </row>
    <row r="21" spans="2:15" x14ac:dyDescent="0.3">
      <c r="D21" s="25" t="s">
        <v>64</v>
      </c>
      <c r="E21" s="79"/>
      <c r="F21" s="79"/>
      <c r="G21" s="79"/>
      <c r="H21" s="79"/>
      <c r="I21" s="79"/>
      <c r="J21" s="79"/>
    </row>
    <row r="24" spans="2:15" ht="16.8" x14ac:dyDescent="0.3">
      <c r="B24" s="50" t="s">
        <v>65</v>
      </c>
      <c r="C24" s="80"/>
      <c r="D24" s="127" t="s">
        <v>106</v>
      </c>
      <c r="E24" s="127"/>
      <c r="F24" s="127"/>
      <c r="G24" s="127"/>
      <c r="H24" s="127"/>
      <c r="I24" s="127"/>
      <c r="J24" s="127"/>
      <c r="K24" s="127"/>
      <c r="L24" s="127"/>
      <c r="M24" s="127"/>
    </row>
    <row r="25" spans="2:15" x14ac:dyDescent="0.3">
      <c r="C25" s="53"/>
      <c r="D25" s="132" t="s">
        <v>67</v>
      </c>
      <c r="E25" s="132"/>
      <c r="F25" s="132"/>
      <c r="G25" s="132"/>
      <c r="H25" s="132"/>
      <c r="I25" s="132"/>
      <c r="J25" s="132"/>
      <c r="K25" s="132"/>
      <c r="L25" s="132"/>
      <c r="M25" s="132"/>
    </row>
    <row r="26" spans="2:15" ht="16.2" x14ac:dyDescent="0.3">
      <c r="C26" s="54"/>
      <c r="D26" s="133" t="s">
        <v>68</v>
      </c>
      <c r="E26" s="133"/>
      <c r="F26" s="135">
        <v>2019</v>
      </c>
      <c r="G26" s="136"/>
      <c r="H26" s="136"/>
      <c r="I26" s="136"/>
      <c r="J26" s="135" t="s">
        <v>105</v>
      </c>
      <c r="K26" s="136"/>
      <c r="L26" s="136"/>
      <c r="M26" s="136"/>
    </row>
    <row r="27" spans="2:15" ht="20.399999999999999" x14ac:dyDescent="0.3">
      <c r="D27" s="134"/>
      <c r="E27" s="134"/>
      <c r="F27" s="81" t="s">
        <v>69</v>
      </c>
      <c r="G27" s="82" t="s">
        <v>70</v>
      </c>
      <c r="H27" s="82" t="s">
        <v>71</v>
      </c>
      <c r="I27" s="82" t="s">
        <v>72</v>
      </c>
      <c r="J27" s="81" t="s">
        <v>69</v>
      </c>
      <c r="K27" s="82" t="s">
        <v>70</v>
      </c>
      <c r="L27" s="82" t="s">
        <v>108</v>
      </c>
      <c r="M27" s="82" t="s">
        <v>72</v>
      </c>
    </row>
    <row r="28" spans="2:15" x14ac:dyDescent="0.3">
      <c r="D28" s="109" t="s">
        <v>73</v>
      </c>
      <c r="E28" s="104"/>
      <c r="F28" s="85">
        <v>58356.1</v>
      </c>
      <c r="G28" s="86">
        <v>7515.7</v>
      </c>
      <c r="H28" s="87">
        <f>+G28+F28</f>
        <v>65871.8</v>
      </c>
      <c r="I28" s="88">
        <f>+F28/H28</f>
        <v>0.88590413500162435</v>
      </c>
      <c r="J28" s="85">
        <v>63168</v>
      </c>
      <c r="K28" s="86">
        <v>3420.8</v>
      </c>
      <c r="L28" s="87">
        <f>+K28+J28</f>
        <v>66588.800000000003</v>
      </c>
      <c r="M28" s="88">
        <f>+J28/L28</f>
        <v>0.94862799750108118</v>
      </c>
    </row>
    <row r="29" spans="2:15" x14ac:dyDescent="0.3">
      <c r="D29" s="109" t="s">
        <v>74</v>
      </c>
      <c r="E29" s="104"/>
      <c r="F29" s="85">
        <v>40127.5</v>
      </c>
      <c r="G29" s="86">
        <v>8656.6</v>
      </c>
      <c r="H29" s="87">
        <f t="shared" ref="H29:H34" si="4">+G29+F29</f>
        <v>48784.1</v>
      </c>
      <c r="I29" s="88">
        <f t="shared" ref="I29:I34" si="5">+F29/H29</f>
        <v>0.82255283996220085</v>
      </c>
      <c r="J29" s="85">
        <v>23621.4</v>
      </c>
      <c r="K29" s="86">
        <v>5606.6</v>
      </c>
      <c r="L29" s="87">
        <f t="shared" ref="L29:L33" si="6">+K29+J29</f>
        <v>29228</v>
      </c>
      <c r="M29" s="88">
        <f t="shared" ref="M29:M34" si="7">+J29/L29</f>
        <v>0.80817709046120167</v>
      </c>
    </row>
    <row r="30" spans="2:15" x14ac:dyDescent="0.3">
      <c r="D30" s="109" t="s">
        <v>75</v>
      </c>
      <c r="E30" s="104"/>
      <c r="F30" s="85">
        <v>997.5</v>
      </c>
      <c r="G30" s="86">
        <v>1398.9</v>
      </c>
      <c r="H30" s="87">
        <f t="shared" si="4"/>
        <v>2396.4</v>
      </c>
      <c r="I30" s="88">
        <f t="shared" si="5"/>
        <v>0.41624937406109164</v>
      </c>
      <c r="J30" s="85" t="s">
        <v>111</v>
      </c>
      <c r="K30" s="86" t="s">
        <v>111</v>
      </c>
      <c r="L30" s="87" t="e">
        <f t="shared" si="6"/>
        <v>#VALUE!</v>
      </c>
      <c r="M30" s="88" t="e">
        <f t="shared" si="7"/>
        <v>#VALUE!</v>
      </c>
    </row>
    <row r="31" spans="2:15" x14ac:dyDescent="0.3">
      <c r="D31" s="109" t="s">
        <v>76</v>
      </c>
      <c r="E31" s="104"/>
      <c r="F31" s="85">
        <v>110038.3</v>
      </c>
      <c r="G31" s="86">
        <v>20793.7</v>
      </c>
      <c r="H31" s="87">
        <f t="shared" si="4"/>
        <v>130832</v>
      </c>
      <c r="I31" s="88">
        <f t="shared" si="5"/>
        <v>0.84106564143328855</v>
      </c>
      <c r="J31" s="85">
        <v>78901.8</v>
      </c>
      <c r="K31" s="86">
        <v>18499.599999999999</v>
      </c>
      <c r="L31" s="87">
        <f t="shared" si="6"/>
        <v>97401.4</v>
      </c>
      <c r="M31" s="88">
        <f t="shared" si="7"/>
        <v>0.81006843844133669</v>
      </c>
    </row>
    <row r="32" spans="2:15" x14ac:dyDescent="0.3">
      <c r="D32" s="109" t="s">
        <v>77</v>
      </c>
      <c r="E32" s="104"/>
      <c r="F32" s="85">
        <v>3420.3</v>
      </c>
      <c r="G32" s="86">
        <v>1726.9</v>
      </c>
      <c r="H32" s="87">
        <f t="shared" si="4"/>
        <v>5147.2000000000007</v>
      </c>
      <c r="I32" s="88">
        <f t="shared" si="5"/>
        <v>0.66449720236244947</v>
      </c>
      <c r="J32" s="85" t="s">
        <v>111</v>
      </c>
      <c r="K32" s="86" t="s">
        <v>111</v>
      </c>
      <c r="L32" s="87" t="e">
        <f t="shared" si="6"/>
        <v>#VALUE!</v>
      </c>
      <c r="M32" s="88" t="e">
        <f t="shared" si="7"/>
        <v>#VALUE!</v>
      </c>
    </row>
    <row r="33" spans="2:15" x14ac:dyDescent="0.3">
      <c r="D33" s="110" t="s">
        <v>78</v>
      </c>
      <c r="E33" s="105"/>
      <c r="F33" s="91">
        <v>134407.79999999999</v>
      </c>
      <c r="G33" s="92">
        <v>40882.199999999997</v>
      </c>
      <c r="H33" s="93">
        <f t="shared" si="4"/>
        <v>175290</v>
      </c>
      <c r="I33" s="94">
        <f t="shared" si="5"/>
        <v>0.76677391750812929</v>
      </c>
      <c r="J33" s="91">
        <v>103362</v>
      </c>
      <c r="K33" s="92">
        <v>53962.9</v>
      </c>
      <c r="L33" s="93">
        <f t="shared" si="6"/>
        <v>157324.9</v>
      </c>
      <c r="M33" s="94">
        <f t="shared" si="7"/>
        <v>0.65699708056385231</v>
      </c>
    </row>
    <row r="34" spans="2:15" x14ac:dyDescent="0.3">
      <c r="D34" s="89" t="s">
        <v>2</v>
      </c>
      <c r="E34" s="90"/>
      <c r="F34" s="91">
        <f t="shared" ref="F34:G34" si="8">SUM(F28:F33)</f>
        <v>347347.5</v>
      </c>
      <c r="G34" s="92">
        <f t="shared" si="8"/>
        <v>80974</v>
      </c>
      <c r="H34" s="93">
        <f t="shared" si="4"/>
        <v>428321.5</v>
      </c>
      <c r="I34" s="94">
        <f t="shared" si="5"/>
        <v>0.81095041925282763</v>
      </c>
      <c r="J34" s="91">
        <v>270627.8</v>
      </c>
      <c r="K34" s="92">
        <v>83168.5</v>
      </c>
      <c r="L34" s="93">
        <f t="shared" ref="L34" si="9">+K34+J34</f>
        <v>353796.3</v>
      </c>
      <c r="M34" s="94">
        <f t="shared" si="7"/>
        <v>0.76492546699894826</v>
      </c>
    </row>
    <row r="35" spans="2:15" x14ac:dyDescent="0.3">
      <c r="D35" s="76" t="s">
        <v>62</v>
      </c>
      <c r="E35" s="77" t="s">
        <v>112</v>
      </c>
      <c r="F35" s="76"/>
      <c r="G35" s="76"/>
      <c r="H35" s="76"/>
      <c r="I35" s="76"/>
      <c r="J35" s="76"/>
      <c r="K35" s="77"/>
      <c r="L35" s="77"/>
      <c r="M35" s="77"/>
      <c r="N35" s="77"/>
      <c r="O35" s="77"/>
    </row>
    <row r="36" spans="2:15" x14ac:dyDescent="0.3">
      <c r="D36" s="78" t="s">
        <v>63</v>
      </c>
      <c r="E36" s="79"/>
      <c r="F36" s="79"/>
      <c r="G36" s="79"/>
      <c r="O36" s="95"/>
    </row>
    <row r="37" spans="2:15" x14ac:dyDescent="0.3">
      <c r="D37" s="25" t="s">
        <v>64</v>
      </c>
      <c r="E37" s="79"/>
      <c r="F37" s="79"/>
      <c r="G37" s="79"/>
      <c r="O37" s="95"/>
    </row>
    <row r="38" spans="2:15" x14ac:dyDescent="0.3">
      <c r="O38" s="96"/>
    </row>
    <row r="40" spans="2:15" ht="16.8" x14ac:dyDescent="0.3">
      <c r="B40" s="50" t="s">
        <v>79</v>
      </c>
      <c r="C40" s="80"/>
      <c r="D40" s="127" t="s">
        <v>107</v>
      </c>
      <c r="E40" s="127"/>
      <c r="F40" s="127"/>
      <c r="G40" s="127"/>
      <c r="H40" s="127"/>
      <c r="I40" s="127"/>
      <c r="J40" s="127"/>
      <c r="K40" s="127"/>
      <c r="L40" s="127"/>
      <c r="M40" s="127"/>
      <c r="N40" s="80"/>
    </row>
    <row r="41" spans="2:15" x14ac:dyDescent="0.3">
      <c r="C41" s="53"/>
      <c r="D41" s="132" t="s">
        <v>67</v>
      </c>
      <c r="E41" s="132"/>
      <c r="F41" s="132"/>
      <c r="G41" s="132"/>
      <c r="H41" s="132"/>
      <c r="I41" s="132"/>
      <c r="J41" s="132"/>
      <c r="K41" s="132"/>
      <c r="L41" s="132"/>
      <c r="M41" s="132"/>
      <c r="N41" s="80"/>
    </row>
    <row r="42" spans="2:15" ht="16.2" x14ac:dyDescent="0.3">
      <c r="D42" s="133" t="s">
        <v>81</v>
      </c>
      <c r="E42" s="133"/>
      <c r="F42" s="135">
        <v>2019</v>
      </c>
      <c r="G42" s="136"/>
      <c r="H42" s="136"/>
      <c r="I42" s="136"/>
      <c r="J42" s="135" t="s">
        <v>105</v>
      </c>
      <c r="K42" s="136"/>
      <c r="L42" s="136"/>
      <c r="M42" s="136"/>
      <c r="N42" s="80"/>
    </row>
    <row r="43" spans="2:15" ht="20.399999999999999" x14ac:dyDescent="0.3">
      <c r="D43" s="134"/>
      <c r="E43" s="134"/>
      <c r="F43" s="81" t="s">
        <v>69</v>
      </c>
      <c r="G43" s="82" t="s">
        <v>70</v>
      </c>
      <c r="H43" s="82" t="s">
        <v>71</v>
      </c>
      <c r="I43" s="82" t="s">
        <v>72</v>
      </c>
      <c r="J43" s="81" t="s">
        <v>69</v>
      </c>
      <c r="K43" s="82" t="s">
        <v>70</v>
      </c>
      <c r="L43" s="82" t="s">
        <v>108</v>
      </c>
      <c r="M43" s="82" t="s">
        <v>72</v>
      </c>
      <c r="N43" s="80"/>
    </row>
    <row r="44" spans="2:15" x14ac:dyDescent="0.3">
      <c r="D44" s="109" t="s">
        <v>82</v>
      </c>
      <c r="E44" s="84"/>
      <c r="F44" s="85">
        <v>6116</v>
      </c>
      <c r="G44" s="86">
        <v>2932.5</v>
      </c>
      <c r="H44" s="87">
        <f>+G44+F44</f>
        <v>9048.5</v>
      </c>
      <c r="I44" s="88">
        <f>+F44/H44</f>
        <v>0.67591313477371939</v>
      </c>
      <c r="J44" s="85" t="s">
        <v>111</v>
      </c>
      <c r="K44" s="86" t="s">
        <v>111</v>
      </c>
      <c r="L44" s="87" t="e">
        <f>+K44+J44</f>
        <v>#VALUE!</v>
      </c>
      <c r="M44" s="88" t="e">
        <f>+J44/L44</f>
        <v>#VALUE!</v>
      </c>
      <c r="N44" s="80"/>
    </row>
    <row r="45" spans="2:15" x14ac:dyDescent="0.3">
      <c r="D45" s="109" t="s">
        <v>83</v>
      </c>
      <c r="E45" s="84"/>
      <c r="F45" s="85">
        <v>86131.1</v>
      </c>
      <c r="G45" s="86">
        <v>61525.599999999999</v>
      </c>
      <c r="H45" s="87">
        <f t="shared" ref="H45:H50" si="10">+G45+F45</f>
        <v>147656.70000000001</v>
      </c>
      <c r="I45" s="88">
        <f t="shared" ref="I45:I50" si="11">+F45/H45</f>
        <v>0.58331995771272149</v>
      </c>
      <c r="J45" s="85">
        <v>67095.600000000006</v>
      </c>
      <c r="K45" s="86">
        <v>74499.100000000006</v>
      </c>
      <c r="L45" s="87">
        <f t="shared" ref="L45:L50" si="12">+K45+J45</f>
        <v>141594.70000000001</v>
      </c>
      <c r="M45" s="88">
        <f t="shared" ref="M45:M50" si="13">+J45/L45</f>
        <v>0.47385671921336037</v>
      </c>
      <c r="N45" s="80"/>
    </row>
    <row r="46" spans="2:15" x14ac:dyDescent="0.3">
      <c r="D46" s="109" t="s">
        <v>84</v>
      </c>
      <c r="E46" s="84"/>
      <c r="F46" s="85">
        <v>176445.2</v>
      </c>
      <c r="G46" s="86">
        <v>14883.7</v>
      </c>
      <c r="H46" s="87">
        <f t="shared" si="10"/>
        <v>191328.90000000002</v>
      </c>
      <c r="I46" s="88">
        <f t="shared" si="11"/>
        <v>0.92220882469924825</v>
      </c>
      <c r="J46" s="85">
        <v>139082.1</v>
      </c>
      <c r="K46" s="86">
        <v>8669.4</v>
      </c>
      <c r="L46" s="87">
        <f t="shared" si="12"/>
        <v>147751.5</v>
      </c>
      <c r="M46" s="88">
        <f t="shared" si="13"/>
        <v>0.9413244535588472</v>
      </c>
      <c r="N46" s="80"/>
    </row>
    <row r="47" spans="2:15" x14ac:dyDescent="0.3">
      <c r="D47" s="109" t="s">
        <v>85</v>
      </c>
      <c r="E47" s="84"/>
      <c r="F47" s="85">
        <v>47513.2</v>
      </c>
      <c r="G47" s="86">
        <v>0</v>
      </c>
      <c r="H47" s="87">
        <f t="shared" si="10"/>
        <v>47513.2</v>
      </c>
      <c r="I47" s="88">
        <f t="shared" si="11"/>
        <v>1</v>
      </c>
      <c r="J47" s="85">
        <v>42541.599999999999</v>
      </c>
      <c r="K47" s="86">
        <v>0</v>
      </c>
      <c r="L47" s="87">
        <f t="shared" si="12"/>
        <v>42541.599999999999</v>
      </c>
      <c r="M47" s="88">
        <f t="shared" si="13"/>
        <v>1</v>
      </c>
      <c r="N47" s="80"/>
    </row>
    <row r="48" spans="2:15" x14ac:dyDescent="0.3">
      <c r="D48" s="109" t="s">
        <v>86</v>
      </c>
      <c r="E48" s="84"/>
      <c r="F48" s="85">
        <v>30226.7</v>
      </c>
      <c r="G48" s="86">
        <v>1632</v>
      </c>
      <c r="H48" s="87">
        <f t="shared" si="10"/>
        <v>31858.7</v>
      </c>
      <c r="I48" s="88">
        <f t="shared" si="11"/>
        <v>0.94877380432974356</v>
      </c>
      <c r="J48" s="85" t="s">
        <v>111</v>
      </c>
      <c r="K48" s="86" t="s">
        <v>111</v>
      </c>
      <c r="L48" s="87" t="e">
        <f t="shared" si="12"/>
        <v>#VALUE!</v>
      </c>
      <c r="M48" s="88" t="e">
        <f t="shared" si="13"/>
        <v>#VALUE!</v>
      </c>
      <c r="N48" s="80"/>
    </row>
    <row r="49" spans="2:14" x14ac:dyDescent="0.3">
      <c r="D49" s="110" t="s">
        <v>87</v>
      </c>
      <c r="E49" s="90"/>
      <c r="F49" s="91">
        <v>915.2</v>
      </c>
      <c r="G49" s="92">
        <v>0</v>
      </c>
      <c r="H49" s="93">
        <f t="shared" si="10"/>
        <v>915.2</v>
      </c>
      <c r="I49" s="94">
        <f t="shared" si="11"/>
        <v>1</v>
      </c>
      <c r="J49" s="91">
        <v>1770.5</v>
      </c>
      <c r="K49" s="92">
        <v>0</v>
      </c>
      <c r="L49" s="93">
        <f t="shared" si="12"/>
        <v>1770.5</v>
      </c>
      <c r="M49" s="94">
        <f t="shared" si="13"/>
        <v>1</v>
      </c>
      <c r="N49" s="80"/>
    </row>
    <row r="50" spans="2:14" x14ac:dyDescent="0.3">
      <c r="D50" s="89" t="s">
        <v>2</v>
      </c>
      <c r="E50" s="90"/>
      <c r="F50" s="91">
        <f t="shared" ref="F50:G50" si="14">SUM(F44:F49)</f>
        <v>347347.40000000008</v>
      </c>
      <c r="G50" s="92">
        <f t="shared" si="14"/>
        <v>80973.8</v>
      </c>
      <c r="H50" s="93">
        <f t="shared" si="10"/>
        <v>428321.20000000007</v>
      </c>
      <c r="I50" s="94">
        <f t="shared" si="11"/>
        <v>0.81095075378010717</v>
      </c>
      <c r="J50" s="91">
        <v>270627.8</v>
      </c>
      <c r="K50" s="92">
        <v>83168.5</v>
      </c>
      <c r="L50" s="93">
        <f t="shared" si="12"/>
        <v>353796.3</v>
      </c>
      <c r="M50" s="94">
        <f t="shared" si="13"/>
        <v>0.76492546699894826</v>
      </c>
      <c r="N50" s="80"/>
    </row>
    <row r="51" spans="2:14" x14ac:dyDescent="0.3">
      <c r="D51" s="76" t="s">
        <v>62</v>
      </c>
      <c r="E51" s="77" t="s">
        <v>112</v>
      </c>
      <c r="F51" s="76"/>
      <c r="G51" s="76"/>
      <c r="H51" s="76"/>
      <c r="I51" s="76"/>
      <c r="J51" s="76"/>
      <c r="K51" s="77"/>
      <c r="L51" s="77"/>
      <c r="M51" s="77"/>
      <c r="N51" s="80"/>
    </row>
    <row r="52" spans="2:14" x14ac:dyDescent="0.3">
      <c r="D52" s="78" t="s">
        <v>63</v>
      </c>
      <c r="E52" s="79"/>
      <c r="F52" s="79"/>
      <c r="G52" s="79"/>
      <c r="N52" s="80"/>
    </row>
    <row r="53" spans="2:14" x14ac:dyDescent="0.3">
      <c r="D53" s="25" t="s">
        <v>64</v>
      </c>
      <c r="E53" s="79"/>
      <c r="F53" s="79"/>
      <c r="G53" s="79"/>
      <c r="N53" s="80"/>
    </row>
    <row r="54" spans="2:14" x14ac:dyDescent="0.3"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</row>
    <row r="55" spans="2:14" x14ac:dyDescent="0.3"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</row>
    <row r="56" spans="2:14" ht="16.8" x14ac:dyDescent="0.3">
      <c r="B56" s="50" t="s">
        <v>88</v>
      </c>
      <c r="C56" s="80"/>
      <c r="D56" s="127" t="s">
        <v>109</v>
      </c>
      <c r="E56" s="127"/>
      <c r="F56" s="127"/>
      <c r="G56" s="127"/>
      <c r="H56" s="127"/>
      <c r="I56" s="127"/>
      <c r="J56" s="127"/>
      <c r="K56" s="127"/>
      <c r="L56" s="127"/>
      <c r="M56" s="127"/>
      <c r="N56" s="80"/>
    </row>
    <row r="57" spans="2:14" x14ac:dyDescent="0.3">
      <c r="C57" s="53"/>
      <c r="D57" s="132" t="s">
        <v>67</v>
      </c>
      <c r="E57" s="132"/>
      <c r="F57" s="132"/>
      <c r="G57" s="132"/>
      <c r="H57" s="132"/>
      <c r="I57" s="132"/>
      <c r="J57" s="132"/>
      <c r="K57" s="132"/>
      <c r="L57" s="132"/>
      <c r="M57" s="132"/>
      <c r="N57" s="80"/>
    </row>
    <row r="58" spans="2:14" ht="16.2" x14ac:dyDescent="0.3">
      <c r="D58" s="133" t="s">
        <v>68</v>
      </c>
      <c r="E58" s="133"/>
      <c r="F58" s="135">
        <v>2019</v>
      </c>
      <c r="G58" s="136"/>
      <c r="H58" s="136"/>
      <c r="I58" s="136"/>
      <c r="J58" s="135" t="s">
        <v>105</v>
      </c>
      <c r="K58" s="136"/>
      <c r="L58" s="136"/>
      <c r="M58" s="136"/>
      <c r="N58" s="80"/>
    </row>
    <row r="59" spans="2:14" ht="20.399999999999999" x14ac:dyDescent="0.3">
      <c r="D59" s="134"/>
      <c r="E59" s="134"/>
      <c r="F59" s="81" t="s">
        <v>69</v>
      </c>
      <c r="G59" s="82" t="s">
        <v>70</v>
      </c>
      <c r="H59" s="82" t="s">
        <v>71</v>
      </c>
      <c r="I59" s="82" t="s">
        <v>72</v>
      </c>
      <c r="J59" s="81" t="s">
        <v>69</v>
      </c>
      <c r="K59" s="82" t="s">
        <v>70</v>
      </c>
      <c r="L59" s="82" t="s">
        <v>108</v>
      </c>
      <c r="M59" s="82" t="s">
        <v>72</v>
      </c>
      <c r="N59" s="80"/>
    </row>
    <row r="60" spans="2:14" x14ac:dyDescent="0.3">
      <c r="D60" s="109" t="s">
        <v>90</v>
      </c>
      <c r="E60" s="84"/>
      <c r="F60" s="85">
        <v>58938.3</v>
      </c>
      <c r="G60" s="86">
        <v>8135.4</v>
      </c>
      <c r="H60" s="87">
        <f>+G60+F60</f>
        <v>67073.7</v>
      </c>
      <c r="I60" s="88">
        <f>+F60/H60</f>
        <v>0.878709538910184</v>
      </c>
      <c r="J60" s="85">
        <v>60681.9</v>
      </c>
      <c r="K60" s="86">
        <v>8818.2999999999993</v>
      </c>
      <c r="L60" s="87">
        <f>+K60+J60</f>
        <v>69500.2</v>
      </c>
      <c r="M60" s="88">
        <f>+J60/L60</f>
        <v>0.87311835073855903</v>
      </c>
      <c r="N60" s="80"/>
    </row>
    <row r="61" spans="2:14" x14ac:dyDescent="0.3">
      <c r="D61" s="109" t="s">
        <v>91</v>
      </c>
      <c r="E61" s="84"/>
      <c r="F61" s="85">
        <v>163034.29999999999</v>
      </c>
      <c r="G61" s="86">
        <v>47153.599999999999</v>
      </c>
      <c r="H61" s="87">
        <f t="shared" ref="H61:H65" si="15">+G61+F61</f>
        <v>210187.9</v>
      </c>
      <c r="I61" s="88">
        <f t="shared" ref="I61:I65" si="16">+F61/H61</f>
        <v>0.77565977870277025</v>
      </c>
      <c r="J61" s="85">
        <v>130159.7</v>
      </c>
      <c r="K61" s="86">
        <v>45083.1</v>
      </c>
      <c r="L61" s="87">
        <f t="shared" ref="L61:L65" si="17">+K61+J61</f>
        <v>175242.8</v>
      </c>
      <c r="M61" s="88">
        <f t="shared" ref="M61:M65" si="18">+J61/L61</f>
        <v>0.74273921667537846</v>
      </c>
      <c r="N61" s="80"/>
    </row>
    <row r="62" spans="2:14" x14ac:dyDescent="0.3">
      <c r="D62" s="109" t="s">
        <v>92</v>
      </c>
      <c r="E62" s="84"/>
      <c r="F62" s="85">
        <v>80420.7</v>
      </c>
      <c r="G62" s="86">
        <v>20334.2</v>
      </c>
      <c r="H62" s="87">
        <f t="shared" si="15"/>
        <v>100754.9</v>
      </c>
      <c r="I62" s="88">
        <f t="shared" si="16"/>
        <v>0.79818152764778683</v>
      </c>
      <c r="J62" s="85">
        <v>64181.3</v>
      </c>
      <c r="K62" s="86">
        <v>24741.9</v>
      </c>
      <c r="L62" s="87">
        <f t="shared" si="17"/>
        <v>88923.200000000012</v>
      </c>
      <c r="M62" s="88">
        <f t="shared" si="18"/>
        <v>0.72176102524425567</v>
      </c>
      <c r="N62" s="80"/>
    </row>
    <row r="63" spans="2:14" x14ac:dyDescent="0.3">
      <c r="D63" s="109" t="s">
        <v>93</v>
      </c>
      <c r="E63" s="84"/>
      <c r="F63" s="85">
        <v>19525.8</v>
      </c>
      <c r="G63" s="86">
        <v>3347.1</v>
      </c>
      <c r="H63" s="87">
        <f t="shared" si="15"/>
        <v>22872.899999999998</v>
      </c>
      <c r="I63" s="88">
        <f t="shared" si="16"/>
        <v>0.85366525451516861</v>
      </c>
      <c r="J63" s="85">
        <v>7789.8</v>
      </c>
      <c r="K63" s="86">
        <v>3765.6</v>
      </c>
      <c r="L63" s="87">
        <f t="shared" si="17"/>
        <v>11555.4</v>
      </c>
      <c r="M63" s="88">
        <f t="shared" si="18"/>
        <v>0.67412638247053325</v>
      </c>
      <c r="N63" s="80"/>
    </row>
    <row r="64" spans="2:14" x14ac:dyDescent="0.3">
      <c r="D64" s="110" t="s">
        <v>94</v>
      </c>
      <c r="E64" s="90"/>
      <c r="F64" s="91">
        <v>25428.3</v>
      </c>
      <c r="G64" s="92">
        <v>2003.6</v>
      </c>
      <c r="H64" s="93">
        <f t="shared" si="15"/>
        <v>27431.899999999998</v>
      </c>
      <c r="I64" s="94">
        <f t="shared" si="16"/>
        <v>0.92696094692675324</v>
      </c>
      <c r="J64" s="91">
        <v>7815.2</v>
      </c>
      <c r="K64" s="92">
        <v>759.6</v>
      </c>
      <c r="L64" s="93">
        <f t="shared" si="17"/>
        <v>8574.7999999999993</v>
      </c>
      <c r="M64" s="94">
        <f t="shared" si="18"/>
        <v>0.9114148434948921</v>
      </c>
      <c r="N64" s="80"/>
    </row>
    <row r="65" spans="2:14" x14ac:dyDescent="0.3">
      <c r="D65" s="89" t="s">
        <v>2</v>
      </c>
      <c r="E65" s="90"/>
      <c r="F65" s="91">
        <f>SUM(F60:F64)</f>
        <v>347347.39999999997</v>
      </c>
      <c r="G65" s="92">
        <f>SUM(G60:G64)</f>
        <v>80973.900000000009</v>
      </c>
      <c r="H65" s="93">
        <f t="shared" si="15"/>
        <v>428321.3</v>
      </c>
      <c r="I65" s="94">
        <f t="shared" si="16"/>
        <v>0.81095056444776381</v>
      </c>
      <c r="J65" s="91">
        <v>270627.8</v>
      </c>
      <c r="K65" s="92">
        <v>83168.5</v>
      </c>
      <c r="L65" s="93">
        <f t="shared" si="17"/>
        <v>353796.3</v>
      </c>
      <c r="M65" s="94">
        <f t="shared" si="18"/>
        <v>0.76492546699894826</v>
      </c>
      <c r="N65" s="80"/>
    </row>
    <row r="66" spans="2:14" x14ac:dyDescent="0.3">
      <c r="D66" s="76" t="s">
        <v>62</v>
      </c>
      <c r="E66" s="77" t="s">
        <v>112</v>
      </c>
      <c r="F66" s="76"/>
      <c r="G66" s="76"/>
      <c r="H66" s="76"/>
      <c r="I66" s="76"/>
      <c r="J66" s="76"/>
      <c r="K66" s="77"/>
      <c r="L66" s="77"/>
      <c r="M66" s="77"/>
      <c r="N66" s="80"/>
    </row>
    <row r="67" spans="2:14" x14ac:dyDescent="0.3">
      <c r="D67" s="78" t="s">
        <v>63</v>
      </c>
      <c r="E67" s="79"/>
      <c r="F67" s="79"/>
      <c r="G67" s="79"/>
      <c r="N67" s="80"/>
    </row>
    <row r="68" spans="2:14" x14ac:dyDescent="0.3">
      <c r="D68" s="25" t="s">
        <v>64</v>
      </c>
      <c r="E68" s="79"/>
      <c r="F68" s="79"/>
      <c r="G68" s="79"/>
      <c r="N68" s="80"/>
    </row>
    <row r="69" spans="2:14" x14ac:dyDescent="0.3"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</row>
    <row r="70" spans="2:14" x14ac:dyDescent="0.3"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</row>
    <row r="71" spans="2:14" ht="16.8" x14ac:dyDescent="0.3">
      <c r="B71" s="50" t="s">
        <v>95</v>
      </c>
      <c r="C71" s="80"/>
      <c r="D71" s="127" t="s">
        <v>110</v>
      </c>
      <c r="E71" s="127"/>
      <c r="F71" s="127"/>
      <c r="G71" s="127"/>
      <c r="H71" s="127"/>
      <c r="I71" s="127"/>
      <c r="J71" s="127"/>
      <c r="K71" s="127"/>
      <c r="L71" s="127"/>
      <c r="M71" s="127"/>
      <c r="N71" s="80"/>
    </row>
    <row r="72" spans="2:14" x14ac:dyDescent="0.3">
      <c r="C72" s="53"/>
      <c r="D72" s="132" t="s">
        <v>67</v>
      </c>
      <c r="E72" s="132"/>
      <c r="F72" s="132"/>
      <c r="G72" s="132"/>
      <c r="H72" s="132"/>
      <c r="I72" s="132"/>
      <c r="J72" s="132"/>
      <c r="K72" s="132"/>
      <c r="L72" s="132"/>
      <c r="M72" s="132"/>
      <c r="N72" s="80"/>
    </row>
    <row r="73" spans="2:14" ht="16.2" x14ac:dyDescent="0.3">
      <c r="D73" s="133" t="s">
        <v>68</v>
      </c>
      <c r="E73" s="133"/>
      <c r="F73" s="135">
        <v>2019</v>
      </c>
      <c r="G73" s="136"/>
      <c r="H73" s="136"/>
      <c r="I73" s="136"/>
      <c r="J73" s="135" t="s">
        <v>105</v>
      </c>
      <c r="K73" s="136"/>
      <c r="L73" s="136"/>
      <c r="M73" s="136"/>
      <c r="N73" s="80"/>
    </row>
    <row r="74" spans="2:14" ht="20.399999999999999" x14ac:dyDescent="0.3">
      <c r="D74" s="134"/>
      <c r="E74" s="134"/>
      <c r="F74" s="81" t="s">
        <v>69</v>
      </c>
      <c r="G74" s="82" t="s">
        <v>70</v>
      </c>
      <c r="H74" s="82" t="s">
        <v>71</v>
      </c>
      <c r="I74" s="82" t="s">
        <v>72</v>
      </c>
      <c r="J74" s="81" t="s">
        <v>69</v>
      </c>
      <c r="K74" s="82" t="s">
        <v>70</v>
      </c>
      <c r="L74" s="82" t="s">
        <v>108</v>
      </c>
      <c r="M74" s="82" t="s">
        <v>72</v>
      </c>
    </row>
    <row r="75" spans="2:14" x14ac:dyDescent="0.3">
      <c r="D75" s="109" t="s">
        <v>97</v>
      </c>
      <c r="E75" s="84"/>
      <c r="F75" s="85">
        <v>145885.9</v>
      </c>
      <c r="G75" s="86">
        <v>12699.2</v>
      </c>
      <c r="H75" s="87">
        <f>+G75+F75</f>
        <v>158585.1</v>
      </c>
      <c r="I75" s="88">
        <f>+F75/H75</f>
        <v>0.91992185898927448</v>
      </c>
      <c r="J75" s="85">
        <v>106228.7</v>
      </c>
      <c r="K75" s="86">
        <v>4351.2</v>
      </c>
      <c r="L75" s="87">
        <f>+K75+J75</f>
        <v>110579.9</v>
      </c>
      <c r="M75" s="88">
        <f>+J75/L75</f>
        <v>0.96065107673275163</v>
      </c>
    </row>
    <row r="76" spans="2:14" x14ac:dyDescent="0.3">
      <c r="D76" s="109" t="s">
        <v>98</v>
      </c>
      <c r="E76" s="84"/>
      <c r="F76" s="85">
        <v>128034.3</v>
      </c>
      <c r="G76" s="86">
        <v>16908.599999999999</v>
      </c>
      <c r="H76" s="87">
        <f t="shared" ref="H76:H79" si="19">+G76+F76</f>
        <v>144942.9</v>
      </c>
      <c r="I76" s="88">
        <f t="shared" ref="I76:I79" si="20">+F76/H76</f>
        <v>0.8833430268057284</v>
      </c>
      <c r="J76" s="85">
        <v>101909.6</v>
      </c>
      <c r="K76" s="86">
        <v>10359.200000000001</v>
      </c>
      <c r="L76" s="87">
        <f t="shared" ref="L76:L79" si="21">+K76+J76</f>
        <v>112268.8</v>
      </c>
      <c r="M76" s="88">
        <f t="shared" ref="M76:M79" si="22">+J76/L76</f>
        <v>0.90772859423098851</v>
      </c>
    </row>
    <row r="77" spans="2:14" x14ac:dyDescent="0.3">
      <c r="D77" s="109" t="s">
        <v>99</v>
      </c>
      <c r="E77" s="84"/>
      <c r="F77" s="85">
        <v>48475.6</v>
      </c>
      <c r="G77" s="86">
        <v>22665</v>
      </c>
      <c r="H77" s="87">
        <f t="shared" si="19"/>
        <v>71140.600000000006</v>
      </c>
      <c r="I77" s="88">
        <f t="shared" si="20"/>
        <v>0.6814055546340626</v>
      </c>
      <c r="J77" s="85">
        <v>38717.9</v>
      </c>
      <c r="K77" s="86">
        <v>35076.800000000003</v>
      </c>
      <c r="L77" s="87">
        <f t="shared" si="21"/>
        <v>73794.700000000012</v>
      </c>
      <c r="M77" s="88">
        <f t="shared" si="22"/>
        <v>0.52467047091457786</v>
      </c>
    </row>
    <row r="78" spans="2:14" x14ac:dyDescent="0.3">
      <c r="D78" s="110" t="s">
        <v>100</v>
      </c>
      <c r="E78" s="90"/>
      <c r="F78" s="91">
        <v>24951.7</v>
      </c>
      <c r="G78" s="92">
        <v>28701.1</v>
      </c>
      <c r="H78" s="93">
        <f t="shared" si="19"/>
        <v>53652.800000000003</v>
      </c>
      <c r="I78" s="94">
        <f t="shared" si="20"/>
        <v>0.46505867354546265</v>
      </c>
      <c r="J78" s="91">
        <v>23771.7</v>
      </c>
      <c r="K78" s="92">
        <v>33381.199999999997</v>
      </c>
      <c r="L78" s="93">
        <f t="shared" si="21"/>
        <v>57152.899999999994</v>
      </c>
      <c r="M78" s="94">
        <f t="shared" si="22"/>
        <v>0.41593165001251037</v>
      </c>
    </row>
    <row r="79" spans="2:14" x14ac:dyDescent="0.3">
      <c r="D79" s="89" t="s">
        <v>2</v>
      </c>
      <c r="E79" s="90"/>
      <c r="F79" s="91">
        <f>SUM(F75:F78)</f>
        <v>347347.5</v>
      </c>
      <c r="G79" s="92">
        <f>SUM(G75:G78)</f>
        <v>80973.899999999994</v>
      </c>
      <c r="H79" s="93">
        <f t="shared" si="19"/>
        <v>428321.4</v>
      </c>
      <c r="I79" s="94">
        <f t="shared" si="20"/>
        <v>0.81095060858504853</v>
      </c>
      <c r="J79" s="91">
        <v>270627.8</v>
      </c>
      <c r="K79" s="92">
        <v>83168.5</v>
      </c>
      <c r="L79" s="93">
        <f t="shared" si="21"/>
        <v>353796.3</v>
      </c>
      <c r="M79" s="94">
        <f t="shared" si="22"/>
        <v>0.76492546699894826</v>
      </c>
    </row>
    <row r="80" spans="2:14" x14ac:dyDescent="0.3">
      <c r="D80" s="76" t="s">
        <v>62</v>
      </c>
      <c r="E80" s="77" t="s">
        <v>112</v>
      </c>
      <c r="F80" s="76"/>
      <c r="G80" s="76"/>
      <c r="H80" s="76"/>
      <c r="I80" s="76"/>
      <c r="J80" s="76"/>
      <c r="K80" s="77"/>
      <c r="L80" s="77"/>
      <c r="M80" s="77"/>
    </row>
    <row r="81" spans="4:7" x14ac:dyDescent="0.3">
      <c r="D81" s="78" t="s">
        <v>63</v>
      </c>
      <c r="E81" s="79"/>
      <c r="F81" s="79"/>
      <c r="G81" s="79"/>
    </row>
    <row r="82" spans="4:7" x14ac:dyDescent="0.3">
      <c r="D82" s="25" t="s">
        <v>64</v>
      </c>
      <c r="E82" s="79"/>
      <c r="F82" s="79"/>
      <c r="G82" s="79"/>
    </row>
  </sheetData>
  <mergeCells count="23">
    <mergeCell ref="D73:E74"/>
    <mergeCell ref="F73:I73"/>
    <mergeCell ref="J73:M73"/>
    <mergeCell ref="D57:M57"/>
    <mergeCell ref="D58:E59"/>
    <mergeCell ref="F58:I58"/>
    <mergeCell ref="J58:M58"/>
    <mergeCell ref="D71:M71"/>
    <mergeCell ref="D72:M72"/>
    <mergeCell ref="D56:M56"/>
    <mergeCell ref="D2:N2"/>
    <mergeCell ref="D6:I6"/>
    <mergeCell ref="D7:I7"/>
    <mergeCell ref="D24:M24"/>
    <mergeCell ref="D25:M25"/>
    <mergeCell ref="D26:E27"/>
    <mergeCell ref="F26:I26"/>
    <mergeCell ref="J26:M26"/>
    <mergeCell ref="D40:M40"/>
    <mergeCell ref="D41:M41"/>
    <mergeCell ref="D42:E43"/>
    <mergeCell ref="F42:I42"/>
    <mergeCell ref="J42:M42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69230-0666-416F-A7AF-D212EB269247}">
  <dimension ref="B2:Q82"/>
  <sheetViews>
    <sheetView showGridLines="0" workbookViewId="0">
      <selection activeCell="J14" sqref="J14"/>
    </sheetView>
  </sheetViews>
  <sheetFormatPr defaultRowHeight="14.4" x14ac:dyDescent="0.3"/>
  <cols>
    <col min="2" max="2" width="5.109375" customWidth="1"/>
    <col min="3" max="3" width="2.21875" customWidth="1"/>
    <col min="4" max="4" width="10.6640625" customWidth="1"/>
    <col min="5" max="5" width="10.44140625" customWidth="1"/>
    <col min="6" max="6" width="10.33203125" bestFit="1" customWidth="1"/>
    <col min="7" max="7" width="11.33203125" bestFit="1" customWidth="1"/>
  </cols>
  <sheetData>
    <row r="2" spans="2:17" ht="22.8" x14ac:dyDescent="0.3">
      <c r="D2" s="128" t="s">
        <v>116</v>
      </c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6" spans="2:17" ht="14.4" customHeight="1" x14ac:dyDescent="0.3">
      <c r="B6" s="50" t="s">
        <v>46</v>
      </c>
      <c r="D6" s="131" t="s">
        <v>47</v>
      </c>
      <c r="E6" s="131"/>
      <c r="F6" s="131"/>
      <c r="G6" s="131"/>
      <c r="H6" s="131"/>
      <c r="I6" s="131"/>
      <c r="J6" s="51"/>
      <c r="K6" s="52"/>
      <c r="L6" s="52"/>
      <c r="M6" s="52"/>
      <c r="N6" s="52"/>
      <c r="O6" s="52"/>
    </row>
    <row r="7" spans="2:17" x14ac:dyDescent="0.3">
      <c r="D7" s="132" t="s">
        <v>48</v>
      </c>
      <c r="E7" s="132"/>
      <c r="F7" s="132"/>
      <c r="G7" s="132"/>
      <c r="H7" s="132"/>
      <c r="I7" s="132"/>
      <c r="J7" s="53"/>
      <c r="K7" s="53"/>
      <c r="L7" s="53"/>
      <c r="M7" s="53"/>
      <c r="N7" s="53"/>
      <c r="O7" s="53"/>
    </row>
    <row r="8" spans="2:17" ht="4.8" customHeight="1" x14ac:dyDescent="0.3">
      <c r="D8" s="54"/>
      <c r="E8" s="54"/>
      <c r="F8" s="54"/>
      <c r="G8" s="54"/>
      <c r="H8" s="54"/>
      <c r="I8" s="54"/>
      <c r="J8" s="54"/>
    </row>
    <row r="9" spans="2:17" x14ac:dyDescent="0.3">
      <c r="D9" s="55" t="s">
        <v>49</v>
      </c>
      <c r="E9" s="56"/>
      <c r="F9" s="56">
        <v>2019</v>
      </c>
      <c r="G9" s="56" t="s">
        <v>50</v>
      </c>
      <c r="H9" s="56" t="s">
        <v>51</v>
      </c>
      <c r="I9" s="56" t="s">
        <v>52</v>
      </c>
      <c r="J9" s="57"/>
      <c r="K9" s="58"/>
      <c r="L9" s="58"/>
      <c r="M9" s="59"/>
      <c r="N9" s="59"/>
      <c r="O9" s="59"/>
      <c r="P9" s="60"/>
      <c r="Q9" s="60"/>
    </row>
    <row r="10" spans="2:17" x14ac:dyDescent="0.3">
      <c r="D10" s="61" t="s">
        <v>53</v>
      </c>
      <c r="E10" s="62"/>
      <c r="F10" s="63">
        <f>+F11+F14</f>
        <v>86368.1</v>
      </c>
      <c r="G10" s="63">
        <f t="shared" ref="G10:I10" si="0">+G11+G14</f>
        <v>93170.1</v>
      </c>
      <c r="H10" s="63">
        <f t="shared" si="0"/>
        <v>80542</v>
      </c>
      <c r="I10" s="63">
        <f t="shared" si="0"/>
        <v>83556.800000000003</v>
      </c>
      <c r="J10" s="57"/>
      <c r="K10" s="58"/>
      <c r="L10" s="58"/>
      <c r="M10" s="59"/>
      <c r="N10" s="59"/>
      <c r="O10" s="59"/>
      <c r="P10" s="60"/>
      <c r="Q10" s="60"/>
    </row>
    <row r="11" spans="2:17" x14ac:dyDescent="0.3">
      <c r="D11" s="64" t="s">
        <v>54</v>
      </c>
      <c r="E11" s="65"/>
      <c r="F11" s="66">
        <f>+F12+F13</f>
        <v>54369.4</v>
      </c>
      <c r="G11" s="66">
        <f t="shared" ref="G11:I11" si="1">+G12+G13</f>
        <v>52775.6</v>
      </c>
      <c r="H11" s="66">
        <f t="shared" si="1"/>
        <v>20530.2</v>
      </c>
      <c r="I11" s="66">
        <f t="shared" si="1"/>
        <v>39061.4</v>
      </c>
      <c r="J11" s="57"/>
      <c r="K11" s="58"/>
      <c r="L11" s="58"/>
      <c r="M11" s="59"/>
      <c r="N11" s="59"/>
      <c r="O11" s="59"/>
      <c r="P11" s="60"/>
      <c r="Q11" s="60"/>
    </row>
    <row r="12" spans="2:17" x14ac:dyDescent="0.3">
      <c r="D12" s="111"/>
      <c r="E12" s="112" t="s">
        <v>55</v>
      </c>
      <c r="F12" s="66">
        <v>51591.1</v>
      </c>
      <c r="G12" s="66">
        <v>45482.1</v>
      </c>
      <c r="H12" s="66">
        <v>17955</v>
      </c>
      <c r="I12" s="66">
        <v>33340.6</v>
      </c>
      <c r="J12" s="67">
        <f>+I12/F12-1</f>
        <v>-0.35375287598054705</v>
      </c>
      <c r="K12" s="58"/>
      <c r="L12" s="58"/>
      <c r="M12" s="59"/>
      <c r="N12" s="59"/>
      <c r="O12" s="59"/>
      <c r="P12" s="60"/>
      <c r="Q12" s="60"/>
    </row>
    <row r="13" spans="2:17" x14ac:dyDescent="0.3">
      <c r="D13" s="111"/>
      <c r="E13" s="112" t="s">
        <v>56</v>
      </c>
      <c r="F13" s="66">
        <v>2778.3</v>
      </c>
      <c r="G13" s="66">
        <v>7293.5</v>
      </c>
      <c r="H13" s="66">
        <v>2575.1999999999998</v>
      </c>
      <c r="I13" s="66">
        <v>5720.8</v>
      </c>
      <c r="J13" s="57"/>
      <c r="K13" s="58"/>
      <c r="L13" s="58"/>
      <c r="M13" s="59"/>
      <c r="N13" s="59"/>
      <c r="O13" s="59"/>
      <c r="P13" s="60"/>
      <c r="Q13" s="60"/>
    </row>
    <row r="14" spans="2:17" x14ac:dyDescent="0.3">
      <c r="D14" s="113" t="s">
        <v>57</v>
      </c>
      <c r="E14" s="114"/>
      <c r="F14" s="70">
        <v>31998.7</v>
      </c>
      <c r="G14" s="70">
        <v>40394.5</v>
      </c>
      <c r="H14" s="70">
        <v>60011.8</v>
      </c>
      <c r="I14" s="70">
        <v>44495.4</v>
      </c>
      <c r="J14" s="67">
        <f>+I14/F14-1</f>
        <v>0.39053774059571178</v>
      </c>
      <c r="K14" s="58"/>
      <c r="L14" s="58"/>
      <c r="M14" s="58"/>
      <c r="N14" s="58"/>
      <c r="O14" s="58"/>
    </row>
    <row r="15" spans="2:17" x14ac:dyDescent="0.3">
      <c r="D15" s="111" t="s">
        <v>58</v>
      </c>
      <c r="E15" s="112"/>
      <c r="F15" s="71">
        <f>+F13/F11</f>
        <v>5.110043517125442E-2</v>
      </c>
      <c r="G15" s="71">
        <f t="shared" ref="G15:I15" si="2">+G13/G11</f>
        <v>0.13819833407862725</v>
      </c>
      <c r="H15" s="71">
        <f t="shared" si="2"/>
        <v>0.12543472542888037</v>
      </c>
      <c r="I15" s="71">
        <f t="shared" si="2"/>
        <v>0.14645660421797477</v>
      </c>
      <c r="J15" s="72">
        <f>100*(I15-F15)</f>
        <v>9.5356169046720343</v>
      </c>
      <c r="K15" s="58"/>
      <c r="L15" s="58"/>
      <c r="M15" s="58"/>
      <c r="N15" s="58"/>
      <c r="O15" s="58"/>
    </row>
    <row r="16" spans="2:17" x14ac:dyDescent="0.3">
      <c r="D16" s="113" t="s">
        <v>59</v>
      </c>
      <c r="E16" s="114"/>
      <c r="F16" s="70">
        <v>41621.4</v>
      </c>
      <c r="G16" s="70">
        <v>35323.699999999997</v>
      </c>
      <c r="H16" s="70">
        <v>11826.1</v>
      </c>
      <c r="I16" s="70">
        <v>26072.5</v>
      </c>
      <c r="J16" s="57"/>
      <c r="K16" s="58"/>
      <c r="L16" s="58"/>
      <c r="M16" s="58"/>
      <c r="N16" s="58"/>
      <c r="O16" s="58"/>
    </row>
    <row r="17" spans="2:15" x14ac:dyDescent="0.3">
      <c r="D17" s="113"/>
      <c r="E17" s="114" t="s">
        <v>60</v>
      </c>
      <c r="F17" s="69">
        <f>+F16/F12</f>
        <v>0.80675542874643114</v>
      </c>
      <c r="G17" s="69">
        <f t="shared" ref="G17:I17" si="3">+G16/G12</f>
        <v>0.77665059440966877</v>
      </c>
      <c r="H17" s="69">
        <f t="shared" si="3"/>
        <v>0.65865218602060704</v>
      </c>
      <c r="I17" s="69">
        <f t="shared" si="3"/>
        <v>0.78200452301398293</v>
      </c>
      <c r="J17" s="57"/>
      <c r="K17" s="58"/>
      <c r="L17" s="58"/>
      <c r="M17" s="58"/>
      <c r="N17" s="58"/>
      <c r="O17" s="58"/>
    </row>
    <row r="18" spans="2:15" x14ac:dyDescent="0.3">
      <c r="D18" s="115" t="s">
        <v>61</v>
      </c>
      <c r="E18" s="116"/>
      <c r="F18" s="75">
        <v>9969.7000000000007</v>
      </c>
      <c r="G18" s="75">
        <v>10158.4</v>
      </c>
      <c r="H18" s="75">
        <v>6128.9</v>
      </c>
      <c r="I18" s="75">
        <v>7268.1</v>
      </c>
      <c r="J18" s="57"/>
      <c r="K18" s="107"/>
      <c r="L18" s="58"/>
      <c r="M18" s="58"/>
      <c r="N18" s="58"/>
      <c r="O18" s="58"/>
    </row>
    <row r="19" spans="2:15" x14ac:dyDescent="0.3">
      <c r="D19" s="76" t="s">
        <v>62</v>
      </c>
      <c r="E19" s="76"/>
      <c r="F19" s="76"/>
      <c r="G19" s="76"/>
      <c r="H19" s="76"/>
      <c r="I19" s="76"/>
      <c r="J19" s="76"/>
      <c r="K19" s="77"/>
      <c r="L19" s="77"/>
      <c r="M19" s="77"/>
      <c r="N19" s="77"/>
      <c r="O19" s="77"/>
    </row>
    <row r="20" spans="2:15" x14ac:dyDescent="0.3">
      <c r="D20" s="78" t="s">
        <v>63</v>
      </c>
      <c r="E20" s="79"/>
      <c r="F20" s="79"/>
      <c r="G20" s="79"/>
      <c r="H20" s="79"/>
      <c r="I20" s="79"/>
      <c r="J20" s="79"/>
    </row>
    <row r="21" spans="2:15" x14ac:dyDescent="0.3">
      <c r="D21" s="25" t="s">
        <v>64</v>
      </c>
      <c r="E21" s="79"/>
      <c r="F21" s="79"/>
      <c r="G21" s="79"/>
      <c r="H21" s="79"/>
      <c r="I21" s="79"/>
      <c r="J21" s="79"/>
    </row>
    <row r="24" spans="2:15" ht="16.8" x14ac:dyDescent="0.3">
      <c r="B24" s="50" t="s">
        <v>65</v>
      </c>
      <c r="C24" s="80"/>
      <c r="D24" s="127" t="s">
        <v>106</v>
      </c>
      <c r="E24" s="127"/>
      <c r="F24" s="127"/>
      <c r="G24" s="127"/>
      <c r="H24" s="127"/>
      <c r="I24" s="127"/>
      <c r="J24" s="127"/>
      <c r="K24" s="127"/>
      <c r="L24" s="127"/>
      <c r="M24" s="127"/>
    </row>
    <row r="25" spans="2:15" x14ac:dyDescent="0.3">
      <c r="C25" s="53"/>
      <c r="D25" s="132" t="s">
        <v>67</v>
      </c>
      <c r="E25" s="132"/>
      <c r="F25" s="132"/>
      <c r="G25" s="132"/>
      <c r="H25" s="132"/>
      <c r="I25" s="132"/>
      <c r="J25" s="132"/>
      <c r="K25" s="132"/>
      <c r="L25" s="132"/>
      <c r="M25" s="132"/>
    </row>
    <row r="26" spans="2:15" ht="16.2" x14ac:dyDescent="0.3">
      <c r="C26" s="54"/>
      <c r="D26" s="133" t="s">
        <v>68</v>
      </c>
      <c r="E26" s="133"/>
      <c r="F26" s="135">
        <v>2019</v>
      </c>
      <c r="G26" s="136"/>
      <c r="H26" s="136"/>
      <c r="I26" s="136"/>
      <c r="J26" s="135" t="s">
        <v>105</v>
      </c>
      <c r="K26" s="136"/>
      <c r="L26" s="136"/>
      <c r="M26" s="136"/>
    </row>
    <row r="27" spans="2:15" ht="20.399999999999999" x14ac:dyDescent="0.3">
      <c r="D27" s="134"/>
      <c r="E27" s="134"/>
      <c r="F27" s="81" t="s">
        <v>69</v>
      </c>
      <c r="G27" s="82" t="s">
        <v>70</v>
      </c>
      <c r="H27" s="82" t="s">
        <v>71</v>
      </c>
      <c r="I27" s="82" t="s">
        <v>72</v>
      </c>
      <c r="J27" s="81" t="s">
        <v>69</v>
      </c>
      <c r="K27" s="82" t="s">
        <v>70</v>
      </c>
      <c r="L27" s="82" t="s">
        <v>108</v>
      </c>
      <c r="M27" s="82" t="s">
        <v>72</v>
      </c>
    </row>
    <row r="28" spans="2:15" x14ac:dyDescent="0.3">
      <c r="D28" s="109" t="s">
        <v>73</v>
      </c>
      <c r="E28" s="104"/>
      <c r="F28" s="85">
        <v>2044</v>
      </c>
      <c r="G28" s="86">
        <v>121.7</v>
      </c>
      <c r="H28" s="87">
        <f>+G28+F28</f>
        <v>2165.6999999999998</v>
      </c>
      <c r="I28" s="88">
        <f>+F28/H28</f>
        <v>0.94380569792676738</v>
      </c>
      <c r="J28" s="85">
        <v>2180.5</v>
      </c>
      <c r="K28" s="86">
        <v>316</v>
      </c>
      <c r="L28" s="87">
        <f>+K28+J28</f>
        <v>2496.5</v>
      </c>
      <c r="M28" s="88">
        <f>+J28/L28</f>
        <v>0.87342279190867211</v>
      </c>
    </row>
    <row r="29" spans="2:15" x14ac:dyDescent="0.3">
      <c r="D29" s="109" t="s">
        <v>74</v>
      </c>
      <c r="E29" s="104"/>
      <c r="F29" s="85">
        <v>2962.7</v>
      </c>
      <c r="G29" s="86">
        <v>878.9</v>
      </c>
      <c r="H29" s="87">
        <f t="shared" ref="H29:H34" si="4">+G29+F29</f>
        <v>3841.6</v>
      </c>
      <c r="I29" s="88">
        <f t="shared" ref="I29:I34" si="5">+F29/H29</f>
        <v>0.77121511870054138</v>
      </c>
      <c r="J29" s="85">
        <v>1367.7</v>
      </c>
      <c r="K29" s="86">
        <v>913.5</v>
      </c>
      <c r="L29" s="87">
        <f t="shared" ref="L29:L33" si="6">+K29+J29</f>
        <v>2281.1999999999998</v>
      </c>
      <c r="M29" s="88">
        <f t="shared" ref="M29:M34" si="7">+J29/L29</f>
        <v>0.59955286691215159</v>
      </c>
    </row>
    <row r="30" spans="2:15" x14ac:dyDescent="0.3">
      <c r="D30" s="109" t="s">
        <v>75</v>
      </c>
      <c r="E30" s="104"/>
      <c r="F30" s="85">
        <v>69.900000000000006</v>
      </c>
      <c r="G30" s="86">
        <v>0</v>
      </c>
      <c r="H30" s="87">
        <f t="shared" si="4"/>
        <v>69.900000000000006</v>
      </c>
      <c r="I30" s="88">
        <f t="shared" si="5"/>
        <v>1</v>
      </c>
      <c r="J30" s="85" t="s">
        <v>111</v>
      </c>
      <c r="K30" s="86" t="s">
        <v>111</v>
      </c>
      <c r="L30" s="87" t="e">
        <f t="shared" si="6"/>
        <v>#VALUE!</v>
      </c>
      <c r="M30" s="88" t="e">
        <f t="shared" si="7"/>
        <v>#VALUE!</v>
      </c>
    </row>
    <row r="31" spans="2:15" x14ac:dyDescent="0.3">
      <c r="D31" s="109" t="s">
        <v>76</v>
      </c>
      <c r="E31" s="104"/>
      <c r="F31" s="85">
        <v>14608.7</v>
      </c>
      <c r="G31" s="86">
        <v>2482.1999999999998</v>
      </c>
      <c r="H31" s="87">
        <f t="shared" si="4"/>
        <v>17090.900000000001</v>
      </c>
      <c r="I31" s="88">
        <f t="shared" si="5"/>
        <v>0.85476481636426405</v>
      </c>
      <c r="J31" s="85">
        <v>8730.7999999999993</v>
      </c>
      <c r="K31" s="86">
        <v>833.6</v>
      </c>
      <c r="L31" s="87">
        <f t="shared" si="6"/>
        <v>9564.4</v>
      </c>
      <c r="M31" s="88">
        <f t="shared" si="7"/>
        <v>0.91284346116849979</v>
      </c>
    </row>
    <row r="32" spans="2:15" x14ac:dyDescent="0.3">
      <c r="D32" s="109" t="s">
        <v>77</v>
      </c>
      <c r="E32" s="104"/>
      <c r="F32" s="85">
        <v>326.5</v>
      </c>
      <c r="G32" s="86">
        <v>187.5</v>
      </c>
      <c r="H32" s="87">
        <f t="shared" si="4"/>
        <v>514</v>
      </c>
      <c r="I32" s="88">
        <f t="shared" si="5"/>
        <v>0.63521400778210113</v>
      </c>
      <c r="J32" s="85" t="s">
        <v>111</v>
      </c>
      <c r="K32" s="86" t="s">
        <v>111</v>
      </c>
      <c r="L32" s="87" t="e">
        <f t="shared" si="6"/>
        <v>#VALUE!</v>
      </c>
      <c r="M32" s="88" t="e">
        <f t="shared" si="7"/>
        <v>#VALUE!</v>
      </c>
    </row>
    <row r="33" spans="2:15" x14ac:dyDescent="0.3">
      <c r="D33" s="110" t="s">
        <v>78</v>
      </c>
      <c r="E33" s="105"/>
      <c r="F33" s="91">
        <v>21609.599999999999</v>
      </c>
      <c r="G33" s="92">
        <v>6299.4</v>
      </c>
      <c r="H33" s="93">
        <f t="shared" si="4"/>
        <v>27909</v>
      </c>
      <c r="I33" s="94">
        <f t="shared" si="5"/>
        <v>0.77428786412985051</v>
      </c>
      <c r="J33" s="91">
        <v>12760</v>
      </c>
      <c r="K33" s="92">
        <v>5205.1000000000004</v>
      </c>
      <c r="L33" s="93">
        <f t="shared" si="6"/>
        <v>17965.099999999999</v>
      </c>
      <c r="M33" s="94">
        <f t="shared" si="7"/>
        <v>0.71026601577503057</v>
      </c>
    </row>
    <row r="34" spans="2:15" x14ac:dyDescent="0.3">
      <c r="D34" s="89" t="s">
        <v>2</v>
      </c>
      <c r="E34" s="90"/>
      <c r="F34" s="91">
        <f t="shared" ref="F34:G34" si="8">SUM(F28:F33)</f>
        <v>41621.399999999994</v>
      </c>
      <c r="G34" s="92">
        <f t="shared" si="8"/>
        <v>9969.6999999999989</v>
      </c>
      <c r="H34" s="93">
        <f t="shared" si="4"/>
        <v>51591.099999999991</v>
      </c>
      <c r="I34" s="94">
        <f t="shared" si="5"/>
        <v>0.80675542874643114</v>
      </c>
      <c r="J34" s="91">
        <v>26072.5</v>
      </c>
      <c r="K34" s="92">
        <v>7268.1</v>
      </c>
      <c r="L34" s="93">
        <f t="shared" ref="L34" si="9">+K34+J34</f>
        <v>33340.6</v>
      </c>
      <c r="M34" s="94">
        <f t="shared" si="7"/>
        <v>0.78200452301398293</v>
      </c>
    </row>
    <row r="35" spans="2:15" x14ac:dyDescent="0.3">
      <c r="D35" s="76" t="s">
        <v>62</v>
      </c>
      <c r="E35" s="77" t="s">
        <v>112</v>
      </c>
      <c r="F35" s="76"/>
      <c r="G35" s="76"/>
      <c r="H35" s="76"/>
      <c r="I35" s="76"/>
      <c r="J35" s="76"/>
      <c r="K35" s="77"/>
      <c r="L35" s="77"/>
      <c r="M35" s="77"/>
      <c r="N35" s="77"/>
      <c r="O35" s="77"/>
    </row>
    <row r="36" spans="2:15" x14ac:dyDescent="0.3">
      <c r="D36" s="78" t="s">
        <v>63</v>
      </c>
      <c r="E36" s="79"/>
      <c r="F36" s="79"/>
      <c r="G36" s="79"/>
      <c r="O36" s="95"/>
    </row>
    <row r="37" spans="2:15" x14ac:dyDescent="0.3">
      <c r="D37" s="25" t="s">
        <v>64</v>
      </c>
      <c r="E37" s="79"/>
      <c r="F37" s="79"/>
      <c r="G37" s="79"/>
      <c r="O37" s="95"/>
    </row>
    <row r="38" spans="2:15" x14ac:dyDescent="0.3">
      <c r="O38" s="96"/>
    </row>
    <row r="40" spans="2:15" ht="16.8" x14ac:dyDescent="0.3">
      <c r="B40" s="50" t="s">
        <v>79</v>
      </c>
      <c r="C40" s="80"/>
      <c r="D40" s="127" t="s">
        <v>107</v>
      </c>
      <c r="E40" s="127"/>
      <c r="F40" s="127"/>
      <c r="G40" s="127"/>
      <c r="H40" s="127"/>
      <c r="I40" s="127"/>
      <c r="J40" s="127"/>
      <c r="K40" s="127"/>
      <c r="L40" s="127"/>
      <c r="M40" s="127"/>
      <c r="N40" s="80"/>
    </row>
    <row r="41" spans="2:15" x14ac:dyDescent="0.3">
      <c r="C41" s="53"/>
      <c r="D41" s="132" t="s">
        <v>67</v>
      </c>
      <c r="E41" s="132"/>
      <c r="F41" s="132"/>
      <c r="G41" s="132"/>
      <c r="H41" s="132"/>
      <c r="I41" s="132"/>
      <c r="J41" s="132"/>
      <c r="K41" s="132"/>
      <c r="L41" s="132"/>
      <c r="M41" s="132"/>
      <c r="N41" s="80"/>
    </row>
    <row r="42" spans="2:15" ht="16.2" x14ac:dyDescent="0.3">
      <c r="D42" s="133" t="s">
        <v>81</v>
      </c>
      <c r="E42" s="133"/>
      <c r="F42" s="135">
        <v>2019</v>
      </c>
      <c r="G42" s="136"/>
      <c r="H42" s="136"/>
      <c r="I42" s="136"/>
      <c r="J42" s="135" t="s">
        <v>105</v>
      </c>
      <c r="K42" s="136"/>
      <c r="L42" s="136"/>
      <c r="M42" s="136"/>
      <c r="N42" s="80"/>
    </row>
    <row r="43" spans="2:15" ht="20.399999999999999" x14ac:dyDescent="0.3">
      <c r="D43" s="134"/>
      <c r="E43" s="134"/>
      <c r="F43" s="81" t="s">
        <v>69</v>
      </c>
      <c r="G43" s="82" t="s">
        <v>70</v>
      </c>
      <c r="H43" s="82" t="s">
        <v>71</v>
      </c>
      <c r="I43" s="82" t="s">
        <v>72</v>
      </c>
      <c r="J43" s="81" t="s">
        <v>69</v>
      </c>
      <c r="K43" s="82" t="s">
        <v>70</v>
      </c>
      <c r="L43" s="82" t="s">
        <v>108</v>
      </c>
      <c r="M43" s="82" t="s">
        <v>72</v>
      </c>
      <c r="N43" s="80"/>
    </row>
    <row r="44" spans="2:15" x14ac:dyDescent="0.3">
      <c r="D44" s="109" t="s">
        <v>82</v>
      </c>
      <c r="E44" s="84"/>
      <c r="F44" s="85">
        <v>950.5</v>
      </c>
      <c r="G44" s="86">
        <v>312.10000000000002</v>
      </c>
      <c r="H44" s="87">
        <f>+G44+F44</f>
        <v>1262.5999999999999</v>
      </c>
      <c r="I44" s="88">
        <f>+F44/H44</f>
        <v>0.75281165848249654</v>
      </c>
      <c r="J44" s="85" t="s">
        <v>111</v>
      </c>
      <c r="K44" s="86" t="s">
        <v>111</v>
      </c>
      <c r="L44" s="87" t="e">
        <f>+K44+J44</f>
        <v>#VALUE!</v>
      </c>
      <c r="M44" s="88" t="e">
        <f>+J44/L44</f>
        <v>#VALUE!</v>
      </c>
      <c r="N44" s="80"/>
    </row>
    <row r="45" spans="2:15" x14ac:dyDescent="0.3">
      <c r="D45" s="109" t="s">
        <v>83</v>
      </c>
      <c r="E45" s="84"/>
      <c r="F45" s="85">
        <v>12700.1</v>
      </c>
      <c r="G45" s="86">
        <v>7890.1</v>
      </c>
      <c r="H45" s="87">
        <f t="shared" ref="H45:H50" si="10">+G45+F45</f>
        <v>20590.2</v>
      </c>
      <c r="I45" s="88">
        <f t="shared" ref="I45:I50" si="11">+F45/H45</f>
        <v>0.61680313935755848</v>
      </c>
      <c r="J45" s="85">
        <v>3570.9</v>
      </c>
      <c r="K45" s="86">
        <v>6414.1</v>
      </c>
      <c r="L45" s="87">
        <f t="shared" ref="L45:L50" si="12">+K45+J45</f>
        <v>9985</v>
      </c>
      <c r="M45" s="88">
        <f t="shared" ref="M45:M50" si="13">+J45/L45</f>
        <v>0.35762643965948926</v>
      </c>
      <c r="N45" s="80"/>
    </row>
    <row r="46" spans="2:15" x14ac:dyDescent="0.3">
      <c r="D46" s="109" t="s">
        <v>84</v>
      </c>
      <c r="E46" s="84"/>
      <c r="F46" s="85">
        <v>22512.9</v>
      </c>
      <c r="G46" s="86">
        <v>1767.4</v>
      </c>
      <c r="H46" s="87">
        <f t="shared" si="10"/>
        <v>24280.300000000003</v>
      </c>
      <c r="I46" s="88">
        <f t="shared" si="11"/>
        <v>0.92720847765472414</v>
      </c>
      <c r="J46" s="85">
        <v>18553.5</v>
      </c>
      <c r="K46" s="86">
        <v>854</v>
      </c>
      <c r="L46" s="87">
        <f t="shared" si="12"/>
        <v>19407.5</v>
      </c>
      <c r="M46" s="88">
        <f t="shared" si="13"/>
        <v>0.95599639314697926</v>
      </c>
      <c r="N46" s="80"/>
    </row>
    <row r="47" spans="2:15" x14ac:dyDescent="0.3">
      <c r="D47" s="109" t="s">
        <v>85</v>
      </c>
      <c r="E47" s="84"/>
      <c r="F47" s="85">
        <v>3161.8</v>
      </c>
      <c r="G47" s="86">
        <v>0</v>
      </c>
      <c r="H47" s="87">
        <f t="shared" si="10"/>
        <v>3161.8</v>
      </c>
      <c r="I47" s="88">
        <f t="shared" si="11"/>
        <v>1</v>
      </c>
      <c r="J47" s="85">
        <v>2619.4</v>
      </c>
      <c r="K47" s="86">
        <v>0</v>
      </c>
      <c r="L47" s="87">
        <f t="shared" si="12"/>
        <v>2619.4</v>
      </c>
      <c r="M47" s="88">
        <f t="shared" si="13"/>
        <v>1</v>
      </c>
      <c r="N47" s="80"/>
    </row>
    <row r="48" spans="2:15" x14ac:dyDescent="0.3">
      <c r="D48" s="109" t="s">
        <v>86</v>
      </c>
      <c r="E48" s="84"/>
      <c r="F48" s="85">
        <v>2256.8000000000002</v>
      </c>
      <c r="G48" s="86">
        <v>0</v>
      </c>
      <c r="H48" s="87">
        <f t="shared" si="10"/>
        <v>2256.8000000000002</v>
      </c>
      <c r="I48" s="88">
        <f t="shared" si="11"/>
        <v>1</v>
      </c>
      <c r="J48" s="85" t="s">
        <v>111</v>
      </c>
      <c r="K48" s="86" t="s">
        <v>111</v>
      </c>
      <c r="L48" s="87" t="e">
        <f t="shared" si="12"/>
        <v>#VALUE!</v>
      </c>
      <c r="M48" s="88" t="e">
        <f t="shared" si="13"/>
        <v>#VALUE!</v>
      </c>
      <c r="N48" s="80"/>
    </row>
    <row r="49" spans="2:14" x14ac:dyDescent="0.3">
      <c r="D49" s="110" t="s">
        <v>87</v>
      </c>
      <c r="E49" s="90"/>
      <c r="F49" s="91">
        <v>39.299999999999997</v>
      </c>
      <c r="G49" s="92">
        <v>0</v>
      </c>
      <c r="H49" s="93">
        <f t="shared" si="10"/>
        <v>39.299999999999997</v>
      </c>
      <c r="I49" s="94">
        <f t="shared" si="11"/>
        <v>1</v>
      </c>
      <c r="J49" s="91" t="s">
        <v>111</v>
      </c>
      <c r="K49" s="92" t="s">
        <v>111</v>
      </c>
      <c r="L49" s="93" t="e">
        <f t="shared" si="12"/>
        <v>#VALUE!</v>
      </c>
      <c r="M49" s="94" t="e">
        <f t="shared" si="13"/>
        <v>#VALUE!</v>
      </c>
      <c r="N49" s="80"/>
    </row>
    <row r="50" spans="2:14" x14ac:dyDescent="0.3">
      <c r="D50" s="89" t="s">
        <v>2</v>
      </c>
      <c r="E50" s="90"/>
      <c r="F50" s="91">
        <f t="shared" ref="F50:G50" si="14">SUM(F44:F49)</f>
        <v>41621.400000000009</v>
      </c>
      <c r="G50" s="92">
        <f t="shared" si="14"/>
        <v>9969.6</v>
      </c>
      <c r="H50" s="93">
        <f t="shared" si="10"/>
        <v>51591.000000000007</v>
      </c>
      <c r="I50" s="94">
        <f t="shared" si="11"/>
        <v>0.80675699249869171</v>
      </c>
      <c r="J50" s="91">
        <v>26072.5</v>
      </c>
      <c r="K50" s="92">
        <v>7268.1</v>
      </c>
      <c r="L50" s="93">
        <f t="shared" si="12"/>
        <v>33340.6</v>
      </c>
      <c r="M50" s="94">
        <f t="shared" si="13"/>
        <v>0.78200452301398293</v>
      </c>
      <c r="N50" s="80"/>
    </row>
    <row r="51" spans="2:14" x14ac:dyDescent="0.3">
      <c r="D51" s="76" t="s">
        <v>62</v>
      </c>
      <c r="E51" s="77" t="s">
        <v>112</v>
      </c>
      <c r="F51" s="76"/>
      <c r="G51" s="76"/>
      <c r="H51" s="76"/>
      <c r="I51" s="76"/>
      <c r="J51" s="76"/>
      <c r="K51" s="77"/>
      <c r="L51" s="77"/>
      <c r="M51" s="77"/>
      <c r="N51" s="80"/>
    </row>
    <row r="52" spans="2:14" x14ac:dyDescent="0.3">
      <c r="D52" s="78" t="s">
        <v>63</v>
      </c>
      <c r="E52" s="79"/>
      <c r="F52" s="79"/>
      <c r="G52" s="79"/>
      <c r="N52" s="80"/>
    </row>
    <row r="53" spans="2:14" x14ac:dyDescent="0.3">
      <c r="D53" s="25" t="s">
        <v>64</v>
      </c>
      <c r="E53" s="79"/>
      <c r="F53" s="79"/>
      <c r="G53" s="79"/>
      <c r="N53" s="80"/>
    </row>
    <row r="54" spans="2:14" x14ac:dyDescent="0.3"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</row>
    <row r="55" spans="2:14" x14ac:dyDescent="0.3"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</row>
    <row r="56" spans="2:14" ht="16.8" x14ac:dyDescent="0.3">
      <c r="B56" s="50" t="s">
        <v>88</v>
      </c>
      <c r="C56" s="80"/>
      <c r="D56" s="127" t="s">
        <v>109</v>
      </c>
      <c r="E56" s="127"/>
      <c r="F56" s="127"/>
      <c r="G56" s="127"/>
      <c r="H56" s="127"/>
      <c r="I56" s="127"/>
      <c r="J56" s="127"/>
      <c r="K56" s="127"/>
      <c r="L56" s="127"/>
      <c r="M56" s="127"/>
      <c r="N56" s="80"/>
    </row>
    <row r="57" spans="2:14" x14ac:dyDescent="0.3">
      <c r="C57" s="53"/>
      <c r="D57" s="132" t="s">
        <v>67</v>
      </c>
      <c r="E57" s="132"/>
      <c r="F57" s="132"/>
      <c r="G57" s="132"/>
      <c r="H57" s="132"/>
      <c r="I57" s="132"/>
      <c r="J57" s="132"/>
      <c r="K57" s="132"/>
      <c r="L57" s="132"/>
      <c r="M57" s="132"/>
      <c r="N57" s="80"/>
    </row>
    <row r="58" spans="2:14" ht="16.2" x14ac:dyDescent="0.3">
      <c r="D58" s="133" t="s">
        <v>68</v>
      </c>
      <c r="E58" s="133"/>
      <c r="F58" s="135">
        <v>2019</v>
      </c>
      <c r="G58" s="136"/>
      <c r="H58" s="136"/>
      <c r="I58" s="136"/>
      <c r="J58" s="135" t="s">
        <v>105</v>
      </c>
      <c r="K58" s="136"/>
      <c r="L58" s="136"/>
      <c r="M58" s="136"/>
      <c r="N58" s="80"/>
    </row>
    <row r="59" spans="2:14" ht="20.399999999999999" x14ac:dyDescent="0.3">
      <c r="D59" s="134"/>
      <c r="E59" s="134"/>
      <c r="F59" s="81" t="s">
        <v>69</v>
      </c>
      <c r="G59" s="82" t="s">
        <v>70</v>
      </c>
      <c r="H59" s="82" t="s">
        <v>71</v>
      </c>
      <c r="I59" s="82" t="s">
        <v>72</v>
      </c>
      <c r="J59" s="81" t="s">
        <v>69</v>
      </c>
      <c r="K59" s="82" t="s">
        <v>70</v>
      </c>
      <c r="L59" s="82" t="s">
        <v>108</v>
      </c>
      <c r="M59" s="82" t="s">
        <v>72</v>
      </c>
      <c r="N59" s="80"/>
    </row>
    <row r="60" spans="2:14" x14ac:dyDescent="0.3">
      <c r="D60" s="109" t="s">
        <v>90</v>
      </c>
      <c r="E60" s="84"/>
      <c r="F60" s="85">
        <v>6119.4</v>
      </c>
      <c r="G60" s="86">
        <v>502.6</v>
      </c>
      <c r="H60" s="87">
        <f>+G60+F60</f>
        <v>6622</v>
      </c>
      <c r="I60" s="88">
        <f>+F60/H60</f>
        <v>0.92410147991543334</v>
      </c>
      <c r="J60" s="85">
        <v>2045.8</v>
      </c>
      <c r="K60" s="86">
        <v>821.7</v>
      </c>
      <c r="L60" s="87">
        <f>+K60+J60</f>
        <v>2867.5</v>
      </c>
      <c r="M60" s="88">
        <f>+J60/L60</f>
        <v>0.71344376634699214</v>
      </c>
      <c r="N60" s="80"/>
    </row>
    <row r="61" spans="2:14" x14ac:dyDescent="0.3">
      <c r="D61" s="109" t="s">
        <v>91</v>
      </c>
      <c r="E61" s="84"/>
      <c r="F61" s="85">
        <v>21431.4</v>
      </c>
      <c r="G61" s="86">
        <v>5225.6000000000004</v>
      </c>
      <c r="H61" s="87">
        <f t="shared" ref="H61:H65" si="15">+G61+F61</f>
        <v>26657</v>
      </c>
      <c r="I61" s="88">
        <f t="shared" ref="I61:I65" si="16">+F61/H61</f>
        <v>0.8039689387402934</v>
      </c>
      <c r="J61" s="85">
        <v>10861.4</v>
      </c>
      <c r="K61" s="86">
        <v>4151.1000000000004</v>
      </c>
      <c r="L61" s="87">
        <f t="shared" ref="L61:L65" si="17">+K61+J61</f>
        <v>15012.5</v>
      </c>
      <c r="M61" s="88">
        <f t="shared" ref="M61:M65" si="18">+J61/L61</f>
        <v>0.72349042464612823</v>
      </c>
      <c r="N61" s="80"/>
    </row>
    <row r="62" spans="2:14" x14ac:dyDescent="0.3">
      <c r="D62" s="109" t="s">
        <v>92</v>
      </c>
      <c r="E62" s="84"/>
      <c r="F62" s="85">
        <v>9210.4</v>
      </c>
      <c r="G62" s="86">
        <v>3231.6</v>
      </c>
      <c r="H62" s="87">
        <f t="shared" si="15"/>
        <v>12442</v>
      </c>
      <c r="I62" s="88">
        <f t="shared" si="16"/>
        <v>0.74026683812891814</v>
      </c>
      <c r="J62" s="85">
        <v>10305.700000000001</v>
      </c>
      <c r="K62" s="86">
        <v>1866.3</v>
      </c>
      <c r="L62" s="87">
        <f t="shared" si="17"/>
        <v>12172</v>
      </c>
      <c r="M62" s="88">
        <f t="shared" si="18"/>
        <v>0.846672691422938</v>
      </c>
      <c r="N62" s="80"/>
    </row>
    <row r="63" spans="2:14" x14ac:dyDescent="0.3">
      <c r="D63" s="109" t="s">
        <v>93</v>
      </c>
      <c r="E63" s="84"/>
      <c r="F63" s="85">
        <v>2495.9</v>
      </c>
      <c r="G63" s="86">
        <v>699.7</v>
      </c>
      <c r="H63" s="87">
        <f t="shared" si="15"/>
        <v>3195.6000000000004</v>
      </c>
      <c r="I63" s="88">
        <f t="shared" si="16"/>
        <v>0.78104268369007379</v>
      </c>
      <c r="J63" s="85" t="s">
        <v>111</v>
      </c>
      <c r="K63" s="86" t="s">
        <v>111</v>
      </c>
      <c r="L63" s="87" t="e">
        <f t="shared" si="17"/>
        <v>#VALUE!</v>
      </c>
      <c r="M63" s="88" t="e">
        <f t="shared" si="18"/>
        <v>#VALUE!</v>
      </c>
      <c r="N63" s="80"/>
    </row>
    <row r="64" spans="2:14" x14ac:dyDescent="0.3">
      <c r="D64" s="110" t="s">
        <v>94</v>
      </c>
      <c r="E64" s="90"/>
      <c r="F64" s="91">
        <v>2364.4</v>
      </c>
      <c r="G64" s="92">
        <v>310.10000000000002</v>
      </c>
      <c r="H64" s="93">
        <f t="shared" si="15"/>
        <v>2674.5</v>
      </c>
      <c r="I64" s="94">
        <f t="shared" si="16"/>
        <v>0.88405309403626853</v>
      </c>
      <c r="J64" s="91">
        <v>1380.8</v>
      </c>
      <c r="K64" s="92">
        <v>428.9</v>
      </c>
      <c r="L64" s="93">
        <f t="shared" si="17"/>
        <v>1809.6999999999998</v>
      </c>
      <c r="M64" s="94">
        <f t="shared" si="18"/>
        <v>0.76299939216444723</v>
      </c>
      <c r="N64" s="80"/>
    </row>
    <row r="65" spans="2:14" x14ac:dyDescent="0.3">
      <c r="D65" s="89" t="s">
        <v>2</v>
      </c>
      <c r="E65" s="90"/>
      <c r="F65" s="91">
        <f>SUM(F60:F64)</f>
        <v>41621.500000000007</v>
      </c>
      <c r="G65" s="92">
        <f>SUM(G60:G64)</f>
        <v>9969.6000000000022</v>
      </c>
      <c r="H65" s="93">
        <f t="shared" si="15"/>
        <v>51591.100000000006</v>
      </c>
      <c r="I65" s="94">
        <f t="shared" si="16"/>
        <v>0.8067573670652497</v>
      </c>
      <c r="J65" s="91">
        <v>26072.5</v>
      </c>
      <c r="K65" s="92">
        <v>7268.1</v>
      </c>
      <c r="L65" s="93">
        <f t="shared" si="17"/>
        <v>33340.6</v>
      </c>
      <c r="M65" s="94">
        <f t="shared" si="18"/>
        <v>0.78200452301398293</v>
      </c>
      <c r="N65" s="80"/>
    </row>
    <row r="66" spans="2:14" x14ac:dyDescent="0.3">
      <c r="D66" s="76" t="s">
        <v>62</v>
      </c>
      <c r="E66" s="77" t="s">
        <v>112</v>
      </c>
      <c r="F66" s="76"/>
      <c r="G66" s="76"/>
      <c r="H66" s="76"/>
      <c r="I66" s="76"/>
      <c r="J66" s="76"/>
      <c r="K66" s="77"/>
      <c r="L66" s="77"/>
      <c r="M66" s="77"/>
      <c r="N66" s="80"/>
    </row>
    <row r="67" spans="2:14" x14ac:dyDescent="0.3">
      <c r="D67" s="78" t="s">
        <v>63</v>
      </c>
      <c r="E67" s="79"/>
      <c r="F67" s="79"/>
      <c r="G67" s="79"/>
      <c r="N67" s="80"/>
    </row>
    <row r="68" spans="2:14" x14ac:dyDescent="0.3">
      <c r="D68" s="25" t="s">
        <v>64</v>
      </c>
      <c r="E68" s="79"/>
      <c r="F68" s="79"/>
      <c r="G68" s="79"/>
      <c r="N68" s="80"/>
    </row>
    <row r="69" spans="2:14" x14ac:dyDescent="0.3"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</row>
    <row r="70" spans="2:14" x14ac:dyDescent="0.3"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</row>
    <row r="71" spans="2:14" ht="16.8" x14ac:dyDescent="0.3">
      <c r="B71" s="50" t="s">
        <v>95</v>
      </c>
      <c r="C71" s="80"/>
      <c r="D71" s="127" t="s">
        <v>110</v>
      </c>
      <c r="E71" s="127"/>
      <c r="F71" s="127"/>
      <c r="G71" s="127"/>
      <c r="H71" s="127"/>
      <c r="I71" s="127"/>
      <c r="J71" s="127"/>
      <c r="K71" s="127"/>
      <c r="L71" s="127"/>
      <c r="M71" s="127"/>
      <c r="N71" s="80"/>
    </row>
    <row r="72" spans="2:14" x14ac:dyDescent="0.3">
      <c r="C72" s="53"/>
      <c r="D72" s="132" t="s">
        <v>67</v>
      </c>
      <c r="E72" s="132"/>
      <c r="F72" s="132"/>
      <c r="G72" s="132"/>
      <c r="H72" s="132"/>
      <c r="I72" s="132"/>
      <c r="J72" s="132"/>
      <c r="K72" s="132"/>
      <c r="L72" s="132"/>
      <c r="M72" s="132"/>
      <c r="N72" s="80"/>
    </row>
    <row r="73" spans="2:14" ht="16.2" x14ac:dyDescent="0.3">
      <c r="D73" s="133" t="s">
        <v>68</v>
      </c>
      <c r="E73" s="133"/>
      <c r="F73" s="135">
        <v>2019</v>
      </c>
      <c r="G73" s="136"/>
      <c r="H73" s="136"/>
      <c r="I73" s="136"/>
      <c r="J73" s="135" t="s">
        <v>105</v>
      </c>
      <c r="K73" s="136"/>
      <c r="L73" s="136"/>
      <c r="M73" s="136"/>
      <c r="N73" s="80"/>
    </row>
    <row r="74" spans="2:14" ht="20.399999999999999" x14ac:dyDescent="0.3">
      <c r="D74" s="134"/>
      <c r="E74" s="134"/>
      <c r="F74" s="81" t="s">
        <v>69</v>
      </c>
      <c r="G74" s="82" t="s">
        <v>70</v>
      </c>
      <c r="H74" s="82" t="s">
        <v>71</v>
      </c>
      <c r="I74" s="82" t="s">
        <v>72</v>
      </c>
      <c r="J74" s="81" t="s">
        <v>69</v>
      </c>
      <c r="K74" s="82" t="s">
        <v>70</v>
      </c>
      <c r="L74" s="82" t="s">
        <v>108</v>
      </c>
      <c r="M74" s="82" t="s">
        <v>72</v>
      </c>
    </row>
    <row r="75" spans="2:14" x14ac:dyDescent="0.3">
      <c r="D75" s="109" t="s">
        <v>97</v>
      </c>
      <c r="E75" s="84"/>
      <c r="F75" s="85">
        <v>12187.7</v>
      </c>
      <c r="G75" s="86">
        <v>985.6</v>
      </c>
      <c r="H75" s="87">
        <f>+G75+F75</f>
        <v>13173.300000000001</v>
      </c>
      <c r="I75" s="88">
        <f>+F75/H75</f>
        <v>0.9251819969180084</v>
      </c>
      <c r="J75" s="85">
        <v>9709.7999999999993</v>
      </c>
      <c r="K75" s="86">
        <v>527.4</v>
      </c>
      <c r="L75" s="87">
        <f>+K75+J75</f>
        <v>10237.199999999999</v>
      </c>
      <c r="M75" s="88">
        <f>+J75/L75</f>
        <v>0.94848200679873407</v>
      </c>
    </row>
    <row r="76" spans="2:14" x14ac:dyDescent="0.3">
      <c r="D76" s="109" t="s">
        <v>98</v>
      </c>
      <c r="E76" s="84"/>
      <c r="F76" s="85">
        <v>20118.400000000001</v>
      </c>
      <c r="G76" s="86">
        <v>2578.1</v>
      </c>
      <c r="H76" s="87">
        <f t="shared" ref="H76:H79" si="19">+G76+F76</f>
        <v>22696.5</v>
      </c>
      <c r="I76" s="88">
        <f t="shared" ref="I76:I79" si="20">+F76/H76</f>
        <v>0.88640979886766691</v>
      </c>
      <c r="J76" s="85">
        <v>10918</v>
      </c>
      <c r="K76" s="86">
        <v>1036.3</v>
      </c>
      <c r="L76" s="87">
        <f t="shared" ref="L76:L79" si="21">+K76+J76</f>
        <v>11954.3</v>
      </c>
      <c r="M76" s="88">
        <f t="shared" ref="M76:M79" si="22">+J76/L76</f>
        <v>0.91331152806939764</v>
      </c>
    </row>
    <row r="77" spans="2:14" x14ac:dyDescent="0.3">
      <c r="D77" s="109" t="s">
        <v>99</v>
      </c>
      <c r="E77" s="84"/>
      <c r="F77" s="85">
        <v>6442.9</v>
      </c>
      <c r="G77" s="86">
        <v>2819</v>
      </c>
      <c r="H77" s="87">
        <f t="shared" si="19"/>
        <v>9261.9</v>
      </c>
      <c r="I77" s="88">
        <f t="shared" si="20"/>
        <v>0.69563480495362717</v>
      </c>
      <c r="J77" s="85">
        <v>4333.3</v>
      </c>
      <c r="K77" s="86">
        <v>3444.6</v>
      </c>
      <c r="L77" s="87">
        <f t="shared" si="21"/>
        <v>7777.9</v>
      </c>
      <c r="M77" s="88">
        <f t="shared" si="22"/>
        <v>0.55712981653145455</v>
      </c>
    </row>
    <row r="78" spans="2:14" x14ac:dyDescent="0.3">
      <c r="D78" s="110" t="s">
        <v>100</v>
      </c>
      <c r="E78" s="90"/>
      <c r="F78" s="91">
        <v>2872.4</v>
      </c>
      <c r="G78" s="92">
        <v>3586.9</v>
      </c>
      <c r="H78" s="93">
        <f t="shared" si="19"/>
        <v>6459.3</v>
      </c>
      <c r="I78" s="94">
        <f t="shared" si="20"/>
        <v>0.44469214930410417</v>
      </c>
      <c r="J78" s="91">
        <v>1111.5</v>
      </c>
      <c r="K78" s="92">
        <v>2259.8000000000002</v>
      </c>
      <c r="L78" s="93">
        <f t="shared" si="21"/>
        <v>3371.3</v>
      </c>
      <c r="M78" s="94">
        <f t="shared" si="22"/>
        <v>0.32969477649571383</v>
      </c>
    </row>
    <row r="79" spans="2:14" x14ac:dyDescent="0.3">
      <c r="D79" s="89" t="s">
        <v>2</v>
      </c>
      <c r="E79" s="90"/>
      <c r="F79" s="91">
        <f>SUM(F75:F78)</f>
        <v>41621.4</v>
      </c>
      <c r="G79" s="92">
        <f>SUM(G75:G78)</f>
        <v>9969.6</v>
      </c>
      <c r="H79" s="93">
        <f t="shared" si="19"/>
        <v>51591</v>
      </c>
      <c r="I79" s="94">
        <f t="shared" si="20"/>
        <v>0.80675699249869171</v>
      </c>
      <c r="J79" s="91">
        <v>26072.5</v>
      </c>
      <c r="K79" s="92">
        <v>7268.1</v>
      </c>
      <c r="L79" s="93">
        <f t="shared" si="21"/>
        <v>33340.6</v>
      </c>
      <c r="M79" s="94">
        <f t="shared" si="22"/>
        <v>0.78200452301398293</v>
      </c>
    </row>
    <row r="80" spans="2:14" x14ac:dyDescent="0.3">
      <c r="D80" s="76" t="s">
        <v>62</v>
      </c>
      <c r="E80" s="77" t="s">
        <v>112</v>
      </c>
      <c r="F80" s="76"/>
      <c r="G80" s="76"/>
      <c r="H80" s="76"/>
      <c r="I80" s="76"/>
      <c r="J80" s="76"/>
      <c r="K80" s="77"/>
      <c r="L80" s="77"/>
      <c r="M80" s="77"/>
    </row>
    <row r="81" spans="4:7" x14ac:dyDescent="0.3">
      <c r="D81" s="78" t="s">
        <v>63</v>
      </c>
      <c r="E81" s="79"/>
      <c r="F81" s="79"/>
      <c r="G81" s="79"/>
    </row>
    <row r="82" spans="4:7" x14ac:dyDescent="0.3">
      <c r="D82" s="25" t="s">
        <v>64</v>
      </c>
      <c r="E82" s="79"/>
      <c r="F82" s="79"/>
      <c r="G82" s="79"/>
    </row>
  </sheetData>
  <mergeCells count="23">
    <mergeCell ref="D73:E74"/>
    <mergeCell ref="F73:I73"/>
    <mergeCell ref="J73:M73"/>
    <mergeCell ref="D57:M57"/>
    <mergeCell ref="D58:E59"/>
    <mergeCell ref="F58:I58"/>
    <mergeCell ref="J58:M58"/>
    <mergeCell ref="D71:M71"/>
    <mergeCell ref="D72:M72"/>
    <mergeCell ref="D56:M56"/>
    <mergeCell ref="D2:N2"/>
    <mergeCell ref="D6:I6"/>
    <mergeCell ref="D7:I7"/>
    <mergeCell ref="D24:M24"/>
    <mergeCell ref="D25:M25"/>
    <mergeCell ref="D26:E27"/>
    <mergeCell ref="F26:I26"/>
    <mergeCell ref="J26:M26"/>
    <mergeCell ref="D40:M40"/>
    <mergeCell ref="D41:M41"/>
    <mergeCell ref="D42:E43"/>
    <mergeCell ref="F42:I42"/>
    <mergeCell ref="J42:M42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ADC06-A3E4-426D-B6A9-19139A8D61A7}">
  <dimension ref="A1:D31"/>
  <sheetViews>
    <sheetView showGridLines="0" workbookViewId="0">
      <selection activeCell="C7" sqref="C7"/>
    </sheetView>
  </sheetViews>
  <sheetFormatPr defaultRowHeight="10.199999999999999" x14ac:dyDescent="0.2"/>
  <cols>
    <col min="1" max="1" width="158" style="26" customWidth="1"/>
    <col min="2" max="3" width="15" style="26" bestFit="1" customWidth="1"/>
    <col min="4" max="4" width="11.33203125" style="26" bestFit="1" customWidth="1"/>
    <col min="5" max="16384" width="8.88671875" style="26"/>
  </cols>
  <sheetData>
    <row r="1" spans="1:4" x14ac:dyDescent="0.2">
      <c r="A1" s="137" t="s">
        <v>36</v>
      </c>
      <c r="B1" s="137"/>
      <c r="C1" s="137"/>
      <c r="D1" s="137"/>
    </row>
    <row r="3" spans="1:4" x14ac:dyDescent="0.2">
      <c r="A3" s="138" t="s">
        <v>34</v>
      </c>
      <c r="B3" s="138"/>
      <c r="C3" s="138"/>
      <c r="D3" s="138"/>
    </row>
    <row r="4" spans="1:4" x14ac:dyDescent="0.2">
      <c r="A4" s="138" t="s">
        <v>35</v>
      </c>
      <c r="B4" s="138"/>
      <c r="C4" s="138"/>
      <c r="D4" s="138"/>
    </row>
    <row r="5" spans="1:4" x14ac:dyDescent="0.2">
      <c r="A5" s="40" t="s">
        <v>31</v>
      </c>
      <c r="B5" s="38"/>
      <c r="C5" s="38"/>
      <c r="D5" s="39"/>
    </row>
    <row r="6" spans="1:4" x14ac:dyDescent="0.2">
      <c r="A6" s="40" t="s">
        <v>30</v>
      </c>
      <c r="B6" s="38"/>
      <c r="C6" s="38"/>
      <c r="D6" s="39"/>
    </row>
    <row r="7" spans="1:4" x14ac:dyDescent="0.2">
      <c r="A7" s="40" t="s">
        <v>29</v>
      </c>
      <c r="B7" s="38"/>
      <c r="C7" s="38"/>
      <c r="D7" s="39"/>
    </row>
    <row r="8" spans="1:4" x14ac:dyDescent="0.2">
      <c r="A8" s="40"/>
      <c r="B8" s="38"/>
      <c r="C8" s="38"/>
      <c r="D8" s="39"/>
    </row>
    <row r="9" spans="1:4" x14ac:dyDescent="0.2">
      <c r="A9" s="40"/>
      <c r="B9" s="38"/>
      <c r="C9" s="38"/>
      <c r="D9" s="39"/>
    </row>
    <row r="10" spans="1:4" x14ac:dyDescent="0.2">
      <c r="A10" s="41" t="s">
        <v>33</v>
      </c>
      <c r="B10" s="38"/>
      <c r="C10" s="38"/>
      <c r="D10" s="39"/>
    </row>
    <row r="11" spans="1:4" x14ac:dyDescent="0.2">
      <c r="A11" s="42" t="s">
        <v>27</v>
      </c>
      <c r="B11" s="43">
        <v>69091780</v>
      </c>
      <c r="C11" s="44">
        <v>0</v>
      </c>
      <c r="D11" s="44" t="s">
        <v>32</v>
      </c>
    </row>
    <row r="12" spans="1:4" x14ac:dyDescent="0.2">
      <c r="A12" s="45" t="s">
        <v>4</v>
      </c>
      <c r="B12" s="46" t="s">
        <v>3</v>
      </c>
      <c r="C12" s="47" t="s">
        <v>24</v>
      </c>
      <c r="D12" s="45" t="s">
        <v>25</v>
      </c>
    </row>
    <row r="13" spans="1:4" ht="20.399999999999999" x14ac:dyDescent="0.2">
      <c r="A13" s="42" t="s">
        <v>15</v>
      </c>
      <c r="B13" s="43">
        <v>39813547</v>
      </c>
      <c r="C13" s="44">
        <v>0</v>
      </c>
      <c r="D13" s="44" t="s">
        <v>10</v>
      </c>
    </row>
    <row r="14" spans="1:4" x14ac:dyDescent="0.2">
      <c r="A14" s="42" t="s">
        <v>13</v>
      </c>
      <c r="B14" s="48">
        <v>29278233</v>
      </c>
      <c r="C14" s="49">
        <v>0</v>
      </c>
      <c r="D14" s="49" t="s">
        <v>10</v>
      </c>
    </row>
    <row r="17" spans="1:4" x14ac:dyDescent="0.2">
      <c r="A17" s="41" t="s">
        <v>28</v>
      </c>
      <c r="B17" s="38"/>
      <c r="C17" s="38"/>
      <c r="D17" s="39"/>
    </row>
    <row r="18" spans="1:4" ht="10.8" thickBot="1" x14ac:dyDescent="0.25">
      <c r="A18" s="30" t="s">
        <v>27</v>
      </c>
      <c r="B18" s="32">
        <v>15125613</v>
      </c>
      <c r="C18" s="32">
        <v>5768788</v>
      </c>
      <c r="D18" s="31" t="s">
        <v>26</v>
      </c>
    </row>
    <row r="19" spans="1:4" ht="10.8" thickBot="1" x14ac:dyDescent="0.25">
      <c r="A19" s="36" t="s">
        <v>4</v>
      </c>
      <c r="B19" s="37" t="s">
        <v>3</v>
      </c>
      <c r="C19" s="33" t="s">
        <v>24</v>
      </c>
      <c r="D19" s="36" t="s">
        <v>25</v>
      </c>
    </row>
    <row r="20" spans="1:4" ht="10.8" thickBot="1" x14ac:dyDescent="0.25">
      <c r="A20" s="27" t="s">
        <v>23</v>
      </c>
      <c r="B20" s="28">
        <v>3945422</v>
      </c>
      <c r="C20" s="28">
        <v>483787</v>
      </c>
      <c r="D20" s="29" t="s">
        <v>22</v>
      </c>
    </row>
    <row r="21" spans="1:4" ht="10.8" thickBot="1" x14ac:dyDescent="0.25">
      <c r="A21" s="27" t="s">
        <v>21</v>
      </c>
      <c r="B21" s="34">
        <v>0</v>
      </c>
      <c r="C21" s="34">
        <v>0</v>
      </c>
      <c r="D21" s="34" t="s">
        <v>10</v>
      </c>
    </row>
    <row r="22" spans="1:4" ht="10.8" thickBot="1" x14ac:dyDescent="0.25">
      <c r="A22" s="27" t="s">
        <v>20</v>
      </c>
      <c r="B22" s="35">
        <v>883281</v>
      </c>
      <c r="C22" s="35">
        <v>882297</v>
      </c>
      <c r="D22" s="34" t="s">
        <v>19</v>
      </c>
    </row>
    <row r="23" spans="1:4" ht="10.8" thickBot="1" x14ac:dyDescent="0.25">
      <c r="A23" s="27" t="s">
        <v>18</v>
      </c>
      <c r="B23" s="34">
        <v>0</v>
      </c>
      <c r="C23" s="34">
        <v>0</v>
      </c>
      <c r="D23" s="34" t="s">
        <v>10</v>
      </c>
    </row>
    <row r="24" spans="1:4" ht="21" thickBot="1" x14ac:dyDescent="0.25">
      <c r="A24" s="27" t="s">
        <v>17</v>
      </c>
      <c r="B24" s="34">
        <v>0</v>
      </c>
      <c r="C24" s="34"/>
      <c r="D24" s="34" t="s">
        <v>10</v>
      </c>
    </row>
    <row r="25" spans="1:4" ht="10.8" thickBot="1" x14ac:dyDescent="0.25">
      <c r="A25" s="27" t="s">
        <v>16</v>
      </c>
      <c r="B25" s="35">
        <v>8523</v>
      </c>
      <c r="C25" s="34"/>
      <c r="D25" s="34"/>
    </row>
    <row r="26" spans="1:4" ht="21" thickBot="1" x14ac:dyDescent="0.25">
      <c r="A26" s="27" t="s">
        <v>15</v>
      </c>
      <c r="B26" s="35">
        <v>1513510</v>
      </c>
      <c r="C26" s="35">
        <v>1361910</v>
      </c>
      <c r="D26" s="34" t="s">
        <v>14</v>
      </c>
    </row>
    <row r="27" spans="1:4" ht="10.8" thickBot="1" x14ac:dyDescent="0.25">
      <c r="A27" s="27" t="s">
        <v>13</v>
      </c>
      <c r="B27" s="35">
        <v>1532948</v>
      </c>
      <c r="C27" s="35">
        <v>1505718</v>
      </c>
      <c r="D27" s="34" t="s">
        <v>12</v>
      </c>
    </row>
    <row r="28" spans="1:4" ht="10.8" thickBot="1" x14ac:dyDescent="0.25">
      <c r="A28" s="27" t="s">
        <v>11</v>
      </c>
      <c r="B28" s="35">
        <v>5399650</v>
      </c>
      <c r="C28" s="34">
        <v>0</v>
      </c>
      <c r="D28" s="34" t="s">
        <v>10</v>
      </c>
    </row>
    <row r="29" spans="1:4" ht="10.8" thickBot="1" x14ac:dyDescent="0.25">
      <c r="A29" s="27" t="s">
        <v>9</v>
      </c>
      <c r="B29" s="35">
        <v>1410519</v>
      </c>
      <c r="C29" s="35">
        <v>1306085</v>
      </c>
      <c r="D29" s="34" t="s">
        <v>8</v>
      </c>
    </row>
    <row r="30" spans="1:4" ht="21" thickBot="1" x14ac:dyDescent="0.25">
      <c r="A30" s="27" t="s">
        <v>7</v>
      </c>
      <c r="B30" s="35">
        <v>215880</v>
      </c>
      <c r="C30" s="35">
        <v>114495</v>
      </c>
      <c r="D30" s="34" t="s">
        <v>5</v>
      </c>
    </row>
    <row r="31" spans="1:4" ht="21" thickBot="1" x14ac:dyDescent="0.25">
      <c r="A31" s="27" t="s">
        <v>6</v>
      </c>
      <c r="B31" s="35">
        <v>215880</v>
      </c>
      <c r="C31" s="35">
        <v>114495</v>
      </c>
      <c r="D31" s="34" t="s">
        <v>5</v>
      </c>
    </row>
  </sheetData>
  <mergeCells count="3">
    <mergeCell ref="A1:D1"/>
    <mergeCell ref="A3:D3"/>
    <mergeCell ref="A4:D4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Perucámaras </vt:lpstr>
      <vt:lpstr>Índice</vt:lpstr>
      <vt:lpstr>Macro Región Norte</vt:lpstr>
      <vt:lpstr>Cajamarca</vt:lpstr>
      <vt:lpstr>La Libertad</vt:lpstr>
      <vt:lpstr>Lambayeque</vt:lpstr>
      <vt:lpstr>Piura</vt:lpstr>
      <vt:lpstr>Tumbes</vt:lpstr>
      <vt:lpstr>Ancash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Condor Guerra</dc:creator>
  <cp:lastModifiedBy>Roy Condor Guerra</cp:lastModifiedBy>
  <dcterms:created xsi:type="dcterms:W3CDTF">2021-01-10T03:39:07Z</dcterms:created>
  <dcterms:modified xsi:type="dcterms:W3CDTF">2021-02-16T02:16:21Z</dcterms:modified>
</cp:coreProperties>
</file>